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araazname.ir\رمز 20033 اطلاعات حقوقی پرسنل فروردین 1403100پرسنل\"/>
    </mc:Choice>
  </mc:AlternateContent>
  <bookViews>
    <workbookView xWindow="-120" yWindow="-120" windowWidth="29040" windowHeight="15840"/>
  </bookViews>
  <sheets>
    <sheet name="قوانین حقوق و دستمزد " sheetId="1" r:id="rId1"/>
    <sheet name="اطلاعات کارکنان " sheetId="2" r:id="rId2"/>
    <sheet name="حقوق و دستمزد " sheetId="3" r:id="rId3"/>
    <sheet name="جدول محاسبه مالیات " sheetId="4" r:id="rId4"/>
    <sheet name="فیش حقوقی 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6" l="1"/>
  <c r="F8" i="6"/>
  <c r="F7" i="6"/>
  <c r="F5" i="6"/>
  <c r="F4" i="6"/>
  <c r="D12" i="6"/>
  <c r="D11" i="6"/>
  <c r="D10" i="6"/>
  <c r="D9" i="6"/>
  <c r="D8" i="6"/>
  <c r="D7" i="6"/>
  <c r="D6" i="6"/>
  <c r="D5" i="6"/>
  <c r="D4" i="6"/>
  <c r="B9" i="6"/>
  <c r="B7" i="6"/>
  <c r="B4" i="6"/>
  <c r="K4" i="2"/>
  <c r="N5" i="3" s="1"/>
  <c r="K5" i="2"/>
  <c r="K6" i="2"/>
  <c r="K7" i="2"/>
  <c r="K8" i="2"/>
  <c r="K9" i="2"/>
  <c r="K10" i="2"/>
  <c r="K11" i="2"/>
  <c r="N12" i="3" s="1"/>
  <c r="K12" i="2"/>
  <c r="N10" i="3"/>
  <c r="N11" i="3"/>
  <c r="N13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AB58" i="3" s="1"/>
  <c r="N59" i="3"/>
  <c r="N60" i="3"/>
  <c r="N61" i="3"/>
  <c r="N62" i="3"/>
  <c r="AB62" i="3" s="1"/>
  <c r="N63" i="3"/>
  <c r="N64" i="3"/>
  <c r="N65" i="3"/>
  <c r="N66" i="3"/>
  <c r="AB66" i="3" s="1"/>
  <c r="N67" i="3"/>
  <c r="N68" i="3"/>
  <c r="N69" i="3"/>
  <c r="N70" i="3"/>
  <c r="AB70" i="3" s="1"/>
  <c r="N71" i="3"/>
  <c r="N72" i="3"/>
  <c r="N73" i="3"/>
  <c r="N74" i="3"/>
  <c r="AB74" i="3" s="1"/>
  <c r="N75" i="3"/>
  <c r="N76" i="3"/>
  <c r="N77" i="3"/>
  <c r="N78" i="3"/>
  <c r="AB78" i="3" s="1"/>
  <c r="N79" i="3"/>
  <c r="N80" i="3"/>
  <c r="N81" i="3"/>
  <c r="N82" i="3"/>
  <c r="AB82" i="3" s="1"/>
  <c r="N83" i="3"/>
  <c r="N84" i="3"/>
  <c r="N85" i="3"/>
  <c r="N86" i="3"/>
  <c r="AB86" i="3" s="1"/>
  <c r="N87" i="3"/>
  <c r="N88" i="3"/>
  <c r="N89" i="3"/>
  <c r="N90" i="3"/>
  <c r="AB90" i="3" s="1"/>
  <c r="N91" i="3"/>
  <c r="N92" i="3"/>
  <c r="N93" i="3"/>
  <c r="N94" i="3"/>
  <c r="AB94" i="3" s="1"/>
  <c r="N95" i="3"/>
  <c r="N96" i="3"/>
  <c r="N97" i="3"/>
  <c r="N98" i="3"/>
  <c r="AB98" i="3" s="1"/>
  <c r="N99" i="3"/>
  <c r="N100" i="3"/>
  <c r="N101" i="3"/>
  <c r="N102" i="3"/>
  <c r="AB102" i="3" s="1"/>
  <c r="N103" i="3"/>
  <c r="N104" i="3"/>
  <c r="N6" i="3"/>
  <c r="AB56" i="3"/>
  <c r="AB57" i="3"/>
  <c r="AB59" i="3"/>
  <c r="AB60" i="3"/>
  <c r="AB61" i="3"/>
  <c r="AB63" i="3"/>
  <c r="AB64" i="3"/>
  <c r="AB65" i="3"/>
  <c r="AB67" i="3"/>
  <c r="AB68" i="3"/>
  <c r="AB69" i="3"/>
  <c r="AB71" i="3"/>
  <c r="AB72" i="3"/>
  <c r="AB73" i="3"/>
  <c r="AB75" i="3"/>
  <c r="AB76" i="3"/>
  <c r="AB77" i="3"/>
  <c r="AB79" i="3"/>
  <c r="AB80" i="3"/>
  <c r="AB81" i="3"/>
  <c r="AB83" i="3"/>
  <c r="AB84" i="3"/>
  <c r="AB85" i="3"/>
  <c r="AB87" i="3"/>
  <c r="AB88" i="3"/>
  <c r="AB89" i="3"/>
  <c r="AB91" i="3"/>
  <c r="AB92" i="3"/>
  <c r="AB93" i="3"/>
  <c r="AB95" i="3"/>
  <c r="AB96" i="3"/>
  <c r="AB97" i="3"/>
  <c r="AB99" i="3"/>
  <c r="AB100" i="3"/>
  <c r="AB101" i="3"/>
  <c r="AB103" i="3"/>
  <c r="AB104" i="3"/>
  <c r="C21" i="1"/>
  <c r="F2" i="6" l="1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6" i="3"/>
  <c r="S5" i="3"/>
  <c r="D10" i="1"/>
  <c r="D9" i="1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6" i="3"/>
  <c r="R5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6" i="3"/>
  <c r="P5" i="3"/>
  <c r="H3" i="4" l="1"/>
  <c r="I3" i="4"/>
  <c r="J3" i="4"/>
  <c r="G3" i="4"/>
  <c r="V5" i="3"/>
  <c r="O87" i="2"/>
  <c r="K75" i="2"/>
  <c r="O75" i="2" s="1"/>
  <c r="K76" i="2"/>
  <c r="O76" i="2" s="1"/>
  <c r="K77" i="2"/>
  <c r="O77" i="2" s="1"/>
  <c r="K78" i="2"/>
  <c r="O78" i="2" s="1"/>
  <c r="K79" i="2"/>
  <c r="O79" i="2" s="1"/>
  <c r="K80" i="2"/>
  <c r="K81" i="2"/>
  <c r="O81" i="2" s="1"/>
  <c r="K82" i="2"/>
  <c r="K83" i="2"/>
  <c r="O83" i="2" s="1"/>
  <c r="K84" i="2"/>
  <c r="K85" i="2"/>
  <c r="O85" i="2" s="1"/>
  <c r="K86" i="2"/>
  <c r="O86" i="2" s="1"/>
  <c r="K87" i="2"/>
  <c r="K88" i="2"/>
  <c r="O88" i="2" s="1"/>
  <c r="K89" i="2"/>
  <c r="O89" i="2" s="1"/>
  <c r="K90" i="2"/>
  <c r="O90" i="2" s="1"/>
  <c r="K91" i="2"/>
  <c r="O91" i="2" s="1"/>
  <c r="K92" i="2"/>
  <c r="K93" i="2"/>
  <c r="O93" i="2" s="1"/>
  <c r="K94" i="2"/>
  <c r="O94" i="2" s="1"/>
  <c r="K95" i="2"/>
  <c r="O95" i="2" s="1"/>
  <c r="K96" i="2"/>
  <c r="O96" i="2" s="1"/>
  <c r="K97" i="2"/>
  <c r="O97" i="2" s="1"/>
  <c r="K98" i="2"/>
  <c r="K99" i="2"/>
  <c r="O99" i="2" s="1"/>
  <c r="K100" i="2"/>
  <c r="K101" i="2"/>
  <c r="O101" i="2" s="1"/>
  <c r="K102" i="2"/>
  <c r="O102" i="2" s="1"/>
  <c r="K103" i="2"/>
  <c r="O103" i="2" s="1"/>
  <c r="O11" i="2"/>
  <c r="O12" i="2"/>
  <c r="K13" i="2"/>
  <c r="N14" i="3" s="1"/>
  <c r="K14" i="2"/>
  <c r="N15" i="3" s="1"/>
  <c r="K15" i="2"/>
  <c r="K16" i="2"/>
  <c r="O16" i="2" s="1"/>
  <c r="K17" i="2"/>
  <c r="K18" i="2"/>
  <c r="K19" i="2"/>
  <c r="O19" i="2" s="1"/>
  <c r="K20" i="2"/>
  <c r="O20" i="2" s="1"/>
  <c r="K21" i="2"/>
  <c r="K22" i="2"/>
  <c r="K23" i="2"/>
  <c r="K24" i="2"/>
  <c r="O24" i="2" s="1"/>
  <c r="K25" i="2"/>
  <c r="K26" i="2"/>
  <c r="K27" i="2"/>
  <c r="O27" i="2" s="1"/>
  <c r="K28" i="2"/>
  <c r="O28" i="2" s="1"/>
  <c r="K29" i="2"/>
  <c r="K30" i="2"/>
  <c r="K31" i="2"/>
  <c r="O31" i="2" s="1"/>
  <c r="K32" i="2"/>
  <c r="O32" i="2" s="1"/>
  <c r="K33" i="2"/>
  <c r="K34" i="2"/>
  <c r="K35" i="2"/>
  <c r="O35" i="2" s="1"/>
  <c r="K36" i="2"/>
  <c r="O36" i="2" s="1"/>
  <c r="K37" i="2"/>
  <c r="K38" i="2"/>
  <c r="K39" i="2"/>
  <c r="O39" i="2" s="1"/>
  <c r="K40" i="2"/>
  <c r="O40" i="2" s="1"/>
  <c r="K41" i="2"/>
  <c r="K42" i="2"/>
  <c r="K43" i="2"/>
  <c r="O43" i="2" s="1"/>
  <c r="K44" i="2"/>
  <c r="O44" i="2" s="1"/>
  <c r="K45" i="2"/>
  <c r="K46" i="2"/>
  <c r="K47" i="2"/>
  <c r="O47" i="2" s="1"/>
  <c r="K48" i="2"/>
  <c r="O48" i="2" s="1"/>
  <c r="K49" i="2"/>
  <c r="K50" i="2"/>
  <c r="K51" i="2"/>
  <c r="O51" i="2" s="1"/>
  <c r="K52" i="2"/>
  <c r="O52" i="2" s="1"/>
  <c r="K53" i="2"/>
  <c r="K54" i="2"/>
  <c r="K55" i="2"/>
  <c r="K56" i="2"/>
  <c r="O56" i="2" s="1"/>
  <c r="K57" i="2"/>
  <c r="O57" i="2" s="1"/>
  <c r="K58" i="2"/>
  <c r="K59" i="2"/>
  <c r="O59" i="2" s="1"/>
  <c r="K60" i="2"/>
  <c r="O60" i="2" s="1"/>
  <c r="K61" i="2"/>
  <c r="O61" i="2" s="1"/>
  <c r="K62" i="2"/>
  <c r="K63" i="2"/>
  <c r="O63" i="2" s="1"/>
  <c r="K64" i="2"/>
  <c r="O64" i="2" s="1"/>
  <c r="K65" i="2"/>
  <c r="O65" i="2" s="1"/>
  <c r="K66" i="2"/>
  <c r="K67" i="2"/>
  <c r="O67" i="2" s="1"/>
  <c r="K68" i="2"/>
  <c r="O68" i="2" s="1"/>
  <c r="K69" i="2"/>
  <c r="O69" i="2" s="1"/>
  <c r="K70" i="2"/>
  <c r="O70" i="2" s="1"/>
  <c r="K71" i="2"/>
  <c r="O71" i="2" s="1"/>
  <c r="K72" i="2"/>
  <c r="O72" i="2" s="1"/>
  <c r="K73" i="2"/>
  <c r="O73" i="2" s="1"/>
  <c r="K74" i="2"/>
  <c r="O74" i="2" s="1"/>
  <c r="K4" i="4"/>
  <c r="J4" i="4"/>
  <c r="I4" i="4"/>
  <c r="H4" i="4"/>
  <c r="G4" i="4"/>
  <c r="E104" i="3"/>
  <c r="B99" i="3"/>
  <c r="C99" i="4" s="1"/>
  <c r="C99" i="3"/>
  <c r="B99" i="4" s="1"/>
  <c r="D99" i="3"/>
  <c r="E99" i="3"/>
  <c r="Q99" i="3" s="1"/>
  <c r="V99" i="3"/>
  <c r="Z99" i="3"/>
  <c r="B100" i="3"/>
  <c r="C100" i="4" s="1"/>
  <c r="C100" i="3"/>
  <c r="B100" i="4" s="1"/>
  <c r="D100" i="3"/>
  <c r="E100" i="3"/>
  <c r="Q100" i="3" s="1"/>
  <c r="V100" i="3"/>
  <c r="Z100" i="3"/>
  <c r="B101" i="3"/>
  <c r="C101" i="4" s="1"/>
  <c r="C101" i="3"/>
  <c r="B101" i="4" s="1"/>
  <c r="D101" i="3"/>
  <c r="E101" i="3"/>
  <c r="V101" i="3"/>
  <c r="Z101" i="3"/>
  <c r="B102" i="3"/>
  <c r="C102" i="4" s="1"/>
  <c r="C102" i="3"/>
  <c r="B102" i="4" s="1"/>
  <c r="D102" i="3"/>
  <c r="E102" i="3"/>
  <c r="U102" i="3" s="1"/>
  <c r="V102" i="3"/>
  <c r="Z102" i="3"/>
  <c r="B103" i="3"/>
  <c r="C103" i="4" s="1"/>
  <c r="C103" i="3"/>
  <c r="B103" i="4" s="1"/>
  <c r="D103" i="3"/>
  <c r="E103" i="3"/>
  <c r="Q103" i="3" s="1"/>
  <c r="V103" i="3"/>
  <c r="Z103" i="3"/>
  <c r="B104" i="3"/>
  <c r="C104" i="4" s="1"/>
  <c r="C104" i="3"/>
  <c r="B104" i="4" s="1"/>
  <c r="D104" i="3"/>
  <c r="V104" i="3"/>
  <c r="Z104" i="3"/>
  <c r="D98" i="3"/>
  <c r="B55" i="3"/>
  <c r="C55" i="4" s="1"/>
  <c r="C55" i="3"/>
  <c r="B55" i="4" s="1"/>
  <c r="D55" i="3"/>
  <c r="E55" i="3"/>
  <c r="T55" i="3" s="1"/>
  <c r="V55" i="3"/>
  <c r="B56" i="3"/>
  <c r="C56" i="4" s="1"/>
  <c r="C56" i="3"/>
  <c r="B56" i="4" s="1"/>
  <c r="D56" i="3"/>
  <c r="E56" i="3"/>
  <c r="U56" i="3" s="1"/>
  <c r="V56" i="3"/>
  <c r="Z56" i="3"/>
  <c r="B57" i="3"/>
  <c r="C57" i="4" s="1"/>
  <c r="C57" i="3"/>
  <c r="B57" i="4" s="1"/>
  <c r="D57" i="3"/>
  <c r="E57" i="3"/>
  <c r="T57" i="3" s="1"/>
  <c r="V57" i="3"/>
  <c r="Z57" i="3"/>
  <c r="B58" i="3"/>
  <c r="C58" i="4" s="1"/>
  <c r="C58" i="3"/>
  <c r="B58" i="4" s="1"/>
  <c r="D58" i="3"/>
  <c r="E58" i="3"/>
  <c r="U58" i="3" s="1"/>
  <c r="V58" i="3"/>
  <c r="Z58" i="3"/>
  <c r="B59" i="3"/>
  <c r="C59" i="4" s="1"/>
  <c r="C59" i="3"/>
  <c r="B59" i="4" s="1"/>
  <c r="D59" i="3"/>
  <c r="E59" i="3"/>
  <c r="T59" i="3" s="1"/>
  <c r="V59" i="3"/>
  <c r="Z59" i="3"/>
  <c r="B60" i="3"/>
  <c r="C60" i="4" s="1"/>
  <c r="C60" i="3"/>
  <c r="B60" i="4" s="1"/>
  <c r="D60" i="3"/>
  <c r="E60" i="3"/>
  <c r="U60" i="3" s="1"/>
  <c r="V60" i="3"/>
  <c r="Z60" i="3"/>
  <c r="B61" i="3"/>
  <c r="C61" i="4" s="1"/>
  <c r="C61" i="3"/>
  <c r="B61" i="4" s="1"/>
  <c r="D61" i="3"/>
  <c r="E61" i="3"/>
  <c r="T61" i="3" s="1"/>
  <c r="V61" i="3"/>
  <c r="Z61" i="3"/>
  <c r="B62" i="3"/>
  <c r="C62" i="4" s="1"/>
  <c r="C62" i="3"/>
  <c r="B62" i="4" s="1"/>
  <c r="D62" i="3"/>
  <c r="E62" i="3"/>
  <c r="T62" i="3" s="1"/>
  <c r="X62" i="3" s="1"/>
  <c r="V62" i="3"/>
  <c r="Z62" i="3"/>
  <c r="B63" i="3"/>
  <c r="C63" i="4" s="1"/>
  <c r="C63" i="3"/>
  <c r="B63" i="4" s="1"/>
  <c r="D63" i="3"/>
  <c r="E63" i="3"/>
  <c r="T63" i="3" s="1"/>
  <c r="V63" i="3"/>
  <c r="Z63" i="3"/>
  <c r="B64" i="3"/>
  <c r="C64" i="4" s="1"/>
  <c r="C64" i="3"/>
  <c r="B64" i="4" s="1"/>
  <c r="D64" i="3"/>
  <c r="E64" i="3"/>
  <c r="U64" i="3" s="1"/>
  <c r="V64" i="3"/>
  <c r="Z64" i="3"/>
  <c r="B65" i="3"/>
  <c r="C65" i="4" s="1"/>
  <c r="C65" i="3"/>
  <c r="B65" i="4" s="1"/>
  <c r="D65" i="3"/>
  <c r="E65" i="3"/>
  <c r="T65" i="3" s="1"/>
  <c r="V65" i="3"/>
  <c r="Z65" i="3"/>
  <c r="B66" i="3"/>
  <c r="C66" i="4" s="1"/>
  <c r="C66" i="3"/>
  <c r="B66" i="4" s="1"/>
  <c r="D66" i="3"/>
  <c r="E66" i="3"/>
  <c r="V66" i="3"/>
  <c r="Z66" i="3"/>
  <c r="B67" i="3"/>
  <c r="C67" i="4" s="1"/>
  <c r="C67" i="3"/>
  <c r="B67" i="4" s="1"/>
  <c r="D67" i="3"/>
  <c r="E67" i="3"/>
  <c r="T67" i="3" s="1"/>
  <c r="V67" i="3"/>
  <c r="Z67" i="3"/>
  <c r="B68" i="3"/>
  <c r="C68" i="4" s="1"/>
  <c r="C68" i="3"/>
  <c r="B68" i="4" s="1"/>
  <c r="D68" i="3"/>
  <c r="E68" i="3"/>
  <c r="U68" i="3" s="1"/>
  <c r="V68" i="3"/>
  <c r="Z68" i="3"/>
  <c r="B69" i="3"/>
  <c r="C69" i="4" s="1"/>
  <c r="C69" i="3"/>
  <c r="B69" i="4" s="1"/>
  <c r="D69" i="3"/>
  <c r="E69" i="3"/>
  <c r="T69" i="3" s="1"/>
  <c r="V69" i="3"/>
  <c r="Z69" i="3"/>
  <c r="B70" i="3"/>
  <c r="C70" i="4" s="1"/>
  <c r="C70" i="3"/>
  <c r="B70" i="4" s="1"/>
  <c r="D70" i="3"/>
  <c r="E70" i="3"/>
  <c r="V70" i="3"/>
  <c r="Z70" i="3"/>
  <c r="B71" i="3"/>
  <c r="C71" i="4" s="1"/>
  <c r="C71" i="3"/>
  <c r="B71" i="4" s="1"/>
  <c r="D71" i="3"/>
  <c r="E71" i="3"/>
  <c r="T71" i="3" s="1"/>
  <c r="V71" i="3"/>
  <c r="Z71" i="3"/>
  <c r="B72" i="3"/>
  <c r="C72" i="4" s="1"/>
  <c r="C72" i="3"/>
  <c r="B72" i="4" s="1"/>
  <c r="D72" i="3"/>
  <c r="E72" i="3"/>
  <c r="U72" i="3" s="1"/>
  <c r="V72" i="3"/>
  <c r="Z72" i="3"/>
  <c r="B73" i="3"/>
  <c r="C73" i="4" s="1"/>
  <c r="C73" i="3"/>
  <c r="B73" i="4" s="1"/>
  <c r="D73" i="3"/>
  <c r="E73" i="3"/>
  <c r="T73" i="3" s="1"/>
  <c r="V73" i="3"/>
  <c r="Z73" i="3"/>
  <c r="B74" i="3"/>
  <c r="C74" i="4" s="1"/>
  <c r="C74" i="3"/>
  <c r="B74" i="4" s="1"/>
  <c r="D74" i="3"/>
  <c r="E74" i="3"/>
  <c r="V74" i="3"/>
  <c r="Z74" i="3"/>
  <c r="B75" i="3"/>
  <c r="C75" i="4" s="1"/>
  <c r="C75" i="3"/>
  <c r="B75" i="4" s="1"/>
  <c r="D75" i="3"/>
  <c r="E75" i="3"/>
  <c r="T75" i="3" s="1"/>
  <c r="V75" i="3"/>
  <c r="Z75" i="3"/>
  <c r="B76" i="3"/>
  <c r="C76" i="4" s="1"/>
  <c r="C76" i="3"/>
  <c r="B76" i="4" s="1"/>
  <c r="D76" i="3"/>
  <c r="E76" i="3"/>
  <c r="U76" i="3" s="1"/>
  <c r="V76" i="3"/>
  <c r="Z76" i="3"/>
  <c r="B77" i="3"/>
  <c r="C77" i="4" s="1"/>
  <c r="C77" i="3"/>
  <c r="B77" i="4" s="1"/>
  <c r="D77" i="3"/>
  <c r="E77" i="3"/>
  <c r="T77" i="3" s="1"/>
  <c r="V77" i="3"/>
  <c r="Z77" i="3"/>
  <c r="B78" i="3"/>
  <c r="C78" i="4" s="1"/>
  <c r="C78" i="3"/>
  <c r="B78" i="4" s="1"/>
  <c r="D78" i="3"/>
  <c r="E78" i="3"/>
  <c r="V78" i="3"/>
  <c r="Z78" i="3"/>
  <c r="B79" i="3"/>
  <c r="C79" i="4" s="1"/>
  <c r="C79" i="3"/>
  <c r="B79" i="4" s="1"/>
  <c r="D79" i="3"/>
  <c r="E79" i="3"/>
  <c r="T79" i="3" s="1"/>
  <c r="V79" i="3"/>
  <c r="Z79" i="3"/>
  <c r="B80" i="3"/>
  <c r="C80" i="4" s="1"/>
  <c r="C80" i="3"/>
  <c r="B80" i="4" s="1"/>
  <c r="D80" i="3"/>
  <c r="E80" i="3"/>
  <c r="U80" i="3" s="1"/>
  <c r="V80" i="3"/>
  <c r="Z80" i="3"/>
  <c r="B81" i="3"/>
  <c r="C81" i="4" s="1"/>
  <c r="C81" i="3"/>
  <c r="B81" i="4" s="1"/>
  <c r="D81" i="3"/>
  <c r="E81" i="3"/>
  <c r="T81" i="3" s="1"/>
  <c r="V81" i="3"/>
  <c r="Z81" i="3"/>
  <c r="B82" i="3"/>
  <c r="C82" i="4" s="1"/>
  <c r="C82" i="3"/>
  <c r="B82" i="4" s="1"/>
  <c r="D82" i="3"/>
  <c r="E82" i="3"/>
  <c r="V82" i="3"/>
  <c r="Z82" i="3"/>
  <c r="B83" i="3"/>
  <c r="C83" i="4" s="1"/>
  <c r="C83" i="3"/>
  <c r="B83" i="4" s="1"/>
  <c r="D83" i="3"/>
  <c r="E83" i="3"/>
  <c r="U83" i="3" s="1"/>
  <c r="V83" i="3"/>
  <c r="Z83" i="3"/>
  <c r="B84" i="3"/>
  <c r="C84" i="4" s="1"/>
  <c r="C84" i="3"/>
  <c r="B84" i="4" s="1"/>
  <c r="D84" i="3"/>
  <c r="E84" i="3"/>
  <c r="Q84" i="3" s="1"/>
  <c r="V84" i="3"/>
  <c r="Z84" i="3"/>
  <c r="B85" i="3"/>
  <c r="C85" i="4" s="1"/>
  <c r="C85" i="3"/>
  <c r="B85" i="4" s="1"/>
  <c r="D85" i="3"/>
  <c r="E85" i="3"/>
  <c r="V85" i="3"/>
  <c r="Z85" i="3"/>
  <c r="B86" i="3"/>
  <c r="C86" i="4" s="1"/>
  <c r="C86" i="3"/>
  <c r="B86" i="4" s="1"/>
  <c r="D86" i="3"/>
  <c r="E86" i="3"/>
  <c r="U86" i="3" s="1"/>
  <c r="V86" i="3"/>
  <c r="Z86" i="3"/>
  <c r="B87" i="3"/>
  <c r="C87" i="4" s="1"/>
  <c r="C87" i="3"/>
  <c r="B87" i="4" s="1"/>
  <c r="D87" i="3"/>
  <c r="E87" i="3"/>
  <c r="Q87" i="3" s="1"/>
  <c r="V87" i="3"/>
  <c r="Z87" i="3"/>
  <c r="B88" i="3"/>
  <c r="C88" i="4" s="1"/>
  <c r="C88" i="3"/>
  <c r="B88" i="4" s="1"/>
  <c r="D88" i="3"/>
  <c r="E88" i="3"/>
  <c r="Q88" i="3" s="1"/>
  <c r="V88" i="3"/>
  <c r="Z88" i="3"/>
  <c r="B89" i="3"/>
  <c r="C89" i="4" s="1"/>
  <c r="C89" i="3"/>
  <c r="B89" i="4" s="1"/>
  <c r="D89" i="3"/>
  <c r="E89" i="3"/>
  <c r="Q89" i="3" s="1"/>
  <c r="V89" i="3"/>
  <c r="Z89" i="3"/>
  <c r="B90" i="3"/>
  <c r="C90" i="4" s="1"/>
  <c r="C90" i="3"/>
  <c r="B90" i="4" s="1"/>
  <c r="D90" i="3"/>
  <c r="E90" i="3"/>
  <c r="V90" i="3"/>
  <c r="Z90" i="3"/>
  <c r="B91" i="3"/>
  <c r="C91" i="4" s="1"/>
  <c r="C91" i="3"/>
  <c r="B91" i="4" s="1"/>
  <c r="D91" i="3"/>
  <c r="E91" i="3"/>
  <c r="Q91" i="3" s="1"/>
  <c r="V91" i="3"/>
  <c r="Z91" i="3"/>
  <c r="B92" i="3"/>
  <c r="C92" i="4" s="1"/>
  <c r="C92" i="3"/>
  <c r="B92" i="4" s="1"/>
  <c r="D92" i="3"/>
  <c r="E92" i="3"/>
  <c r="Q92" i="3" s="1"/>
  <c r="V92" i="3"/>
  <c r="Z92" i="3"/>
  <c r="B93" i="3"/>
  <c r="C93" i="4" s="1"/>
  <c r="C93" i="3"/>
  <c r="B93" i="4" s="1"/>
  <c r="D93" i="3"/>
  <c r="E93" i="3"/>
  <c r="Q93" i="3" s="1"/>
  <c r="V93" i="3"/>
  <c r="Z93" i="3"/>
  <c r="B94" i="3"/>
  <c r="C94" i="4" s="1"/>
  <c r="C94" i="3"/>
  <c r="B94" i="4" s="1"/>
  <c r="D94" i="3"/>
  <c r="E94" i="3"/>
  <c r="U94" i="3" s="1"/>
  <c r="V94" i="3"/>
  <c r="Z94" i="3"/>
  <c r="B95" i="3"/>
  <c r="C95" i="4" s="1"/>
  <c r="C95" i="3"/>
  <c r="B95" i="4" s="1"/>
  <c r="D95" i="3"/>
  <c r="E95" i="3"/>
  <c r="Q95" i="3" s="1"/>
  <c r="V95" i="3"/>
  <c r="Z95" i="3"/>
  <c r="B96" i="3"/>
  <c r="C96" i="4" s="1"/>
  <c r="C96" i="3"/>
  <c r="B96" i="4" s="1"/>
  <c r="D96" i="3"/>
  <c r="E96" i="3"/>
  <c r="Q96" i="3" s="1"/>
  <c r="V96" i="3"/>
  <c r="Z96" i="3"/>
  <c r="B97" i="3"/>
  <c r="C97" i="4" s="1"/>
  <c r="C97" i="3"/>
  <c r="B97" i="4" s="1"/>
  <c r="D97" i="3"/>
  <c r="E97" i="3"/>
  <c r="V97" i="3"/>
  <c r="Z97" i="3"/>
  <c r="B98" i="3"/>
  <c r="C98" i="4" s="1"/>
  <c r="C98" i="3"/>
  <c r="B98" i="4" s="1"/>
  <c r="E98" i="3"/>
  <c r="V98" i="3"/>
  <c r="Z98" i="3"/>
  <c r="O15" i="2" l="1"/>
  <c r="N16" i="3"/>
  <c r="O8" i="2"/>
  <c r="N9" i="3"/>
  <c r="O7" i="2"/>
  <c r="N8" i="3"/>
  <c r="O6" i="2"/>
  <c r="N7" i="3"/>
  <c r="O23" i="2"/>
  <c r="O55" i="2"/>
  <c r="W73" i="3"/>
  <c r="W65" i="3"/>
  <c r="W57" i="3"/>
  <c r="W79" i="3"/>
  <c r="W69" i="3"/>
  <c r="W61" i="3"/>
  <c r="O5" i="2"/>
  <c r="W67" i="3"/>
  <c r="O66" i="2"/>
  <c r="O54" i="2"/>
  <c r="W55" i="3"/>
  <c r="O42" i="2"/>
  <c r="O30" i="2"/>
  <c r="O100" i="2"/>
  <c r="O92" i="2"/>
  <c r="O84" i="2"/>
  <c r="W63" i="3"/>
  <c r="O62" i="2"/>
  <c r="O50" i="2"/>
  <c r="O38" i="2"/>
  <c r="O34" i="2"/>
  <c r="O22" i="2"/>
  <c r="O14" i="2"/>
  <c r="W59" i="3"/>
  <c r="O58" i="2"/>
  <c r="O46" i="2"/>
  <c r="O26" i="2"/>
  <c r="O18" i="2"/>
  <c r="O10" i="2"/>
  <c r="O80" i="2"/>
  <c r="W81" i="3"/>
  <c r="X55" i="3"/>
  <c r="W77" i="3"/>
  <c r="W71" i="3"/>
  <c r="O98" i="2"/>
  <c r="O82" i="2"/>
  <c r="O4" i="2"/>
  <c r="O53" i="2"/>
  <c r="O49" i="2"/>
  <c r="O45" i="2"/>
  <c r="O41" i="2"/>
  <c r="O37" i="2"/>
  <c r="O33" i="2"/>
  <c r="O29" i="2"/>
  <c r="O25" i="2"/>
  <c r="O21" i="2"/>
  <c r="O17" i="2"/>
  <c r="O13" i="2"/>
  <c r="O9" i="2"/>
  <c r="X81" i="3"/>
  <c r="X79" i="3"/>
  <c r="X77" i="3"/>
  <c r="X75" i="3"/>
  <c r="X73" i="3"/>
  <c r="X71" i="3"/>
  <c r="X69" i="3"/>
  <c r="X67" i="3"/>
  <c r="X65" i="3"/>
  <c r="X63" i="3"/>
  <c r="X61" i="3"/>
  <c r="X59" i="3"/>
  <c r="X57" i="3"/>
  <c r="U99" i="3"/>
  <c r="W75" i="3"/>
  <c r="U103" i="3"/>
  <c r="W62" i="3"/>
  <c r="T92" i="3"/>
  <c r="U62" i="3"/>
  <c r="T58" i="3"/>
  <c r="U100" i="3"/>
  <c r="T91" i="3"/>
  <c r="T68" i="3"/>
  <c r="T56" i="3"/>
  <c r="T76" i="3"/>
  <c r="T87" i="3"/>
  <c r="T100" i="3"/>
  <c r="T84" i="3"/>
  <c r="T60" i="3"/>
  <c r="Q85" i="3"/>
  <c r="T85" i="3"/>
  <c r="Q102" i="3"/>
  <c r="T102" i="3"/>
  <c r="U104" i="3"/>
  <c r="Q104" i="3"/>
  <c r="T99" i="3"/>
  <c r="T83" i="3"/>
  <c r="Q98" i="3"/>
  <c r="T98" i="3"/>
  <c r="Q94" i="3"/>
  <c r="T94" i="3"/>
  <c r="Q90" i="3"/>
  <c r="T90" i="3"/>
  <c r="T104" i="3"/>
  <c r="T96" i="3"/>
  <c r="T88" i="3"/>
  <c r="T80" i="3"/>
  <c r="T72" i="3"/>
  <c r="T64" i="3"/>
  <c r="Q97" i="3"/>
  <c r="T97" i="3"/>
  <c r="Q86" i="3"/>
  <c r="T86" i="3"/>
  <c r="U82" i="3"/>
  <c r="T82" i="3"/>
  <c r="U78" i="3"/>
  <c r="T78" i="3"/>
  <c r="U74" i="3"/>
  <c r="T74" i="3"/>
  <c r="U70" i="3"/>
  <c r="T70" i="3"/>
  <c r="U66" i="3"/>
  <c r="T66" i="3"/>
  <c r="Q101" i="3"/>
  <c r="T101" i="3"/>
  <c r="U101" i="3"/>
  <c r="T103" i="3"/>
  <c r="T95" i="3"/>
  <c r="T93" i="3"/>
  <c r="T89" i="3"/>
  <c r="U96" i="3"/>
  <c r="U88" i="3"/>
  <c r="U90" i="3"/>
  <c r="U98" i="3"/>
  <c r="U92" i="3"/>
  <c r="U84" i="3"/>
  <c r="Q79" i="3"/>
  <c r="U79" i="3"/>
  <c r="Q71" i="3"/>
  <c r="U71" i="3"/>
  <c r="Q63" i="3"/>
  <c r="U63" i="3"/>
  <c r="Q55" i="3"/>
  <c r="U55" i="3"/>
  <c r="U97" i="3"/>
  <c r="U93" i="3"/>
  <c r="U89" i="3"/>
  <c r="U85" i="3"/>
  <c r="Q77" i="3"/>
  <c r="U77" i="3"/>
  <c r="Q69" i="3"/>
  <c r="U69" i="3"/>
  <c r="Q61" i="3"/>
  <c r="U61" i="3"/>
  <c r="Q75" i="3"/>
  <c r="U75" i="3"/>
  <c r="Q67" i="3"/>
  <c r="U67" i="3"/>
  <c r="Q59" i="3"/>
  <c r="U59" i="3"/>
  <c r="U95" i="3"/>
  <c r="U91" i="3"/>
  <c r="U87" i="3"/>
  <c r="Q81" i="3"/>
  <c r="U81" i="3"/>
  <c r="Q73" i="3"/>
  <c r="U73" i="3"/>
  <c r="Q65" i="3"/>
  <c r="U65" i="3"/>
  <c r="Q57" i="3"/>
  <c r="U57" i="3"/>
  <c r="Q83" i="3"/>
  <c r="Q82" i="3"/>
  <c r="Q80" i="3"/>
  <c r="Q78" i="3"/>
  <c r="Q76" i="3"/>
  <c r="Q74" i="3"/>
  <c r="Q72" i="3"/>
  <c r="Q70" i="3"/>
  <c r="Q68" i="3"/>
  <c r="Q66" i="3"/>
  <c r="Q64" i="3"/>
  <c r="Q62" i="3"/>
  <c r="Q60" i="3"/>
  <c r="Q58" i="3"/>
  <c r="Q56" i="3"/>
  <c r="D73" i="4" l="1"/>
  <c r="W101" i="3"/>
  <c r="X101" i="3"/>
  <c r="W86" i="3"/>
  <c r="D86" i="4" s="1"/>
  <c r="X86" i="3"/>
  <c r="Y86" i="3" s="1"/>
  <c r="W94" i="3"/>
  <c r="X94" i="3"/>
  <c r="Y94" i="3" s="1"/>
  <c r="W60" i="3"/>
  <c r="D60" i="4" s="1"/>
  <c r="X60" i="3"/>
  <c r="AC60" i="3" s="1"/>
  <c r="W95" i="3"/>
  <c r="D95" i="4" s="1"/>
  <c r="X95" i="3"/>
  <c r="W72" i="3"/>
  <c r="D72" i="4" s="1"/>
  <c r="X72" i="3"/>
  <c r="W104" i="3"/>
  <c r="X104" i="3"/>
  <c r="W99" i="3"/>
  <c r="D99" i="4" s="1"/>
  <c r="X99" i="3"/>
  <c r="W84" i="3"/>
  <c r="D84" i="4" s="1"/>
  <c r="X84" i="3"/>
  <c r="W56" i="3"/>
  <c r="D56" i="4" s="1"/>
  <c r="X56" i="3"/>
  <c r="W58" i="3"/>
  <c r="X58" i="3"/>
  <c r="Y58" i="3" s="1"/>
  <c r="W93" i="3"/>
  <c r="D93" i="4" s="1"/>
  <c r="X93" i="3"/>
  <c r="W78" i="3"/>
  <c r="D78" i="4" s="1"/>
  <c r="X78" i="3"/>
  <c r="Y78" i="3" s="1"/>
  <c r="W96" i="3"/>
  <c r="D96" i="4" s="1"/>
  <c r="X96" i="3"/>
  <c r="W102" i="3"/>
  <c r="D102" i="4" s="1"/>
  <c r="X102" i="3"/>
  <c r="W103" i="3"/>
  <c r="D103" i="4" s="1"/>
  <c r="X103" i="3"/>
  <c r="W74" i="3"/>
  <c r="D74" i="4" s="1"/>
  <c r="X74" i="3"/>
  <c r="W82" i="3"/>
  <c r="D82" i="4" s="1"/>
  <c r="X82" i="3"/>
  <c r="AC82" i="3" s="1"/>
  <c r="W97" i="3"/>
  <c r="D97" i="4" s="1"/>
  <c r="X97" i="3"/>
  <c r="AC97" i="3" s="1"/>
  <c r="W80" i="3"/>
  <c r="D80" i="4" s="1"/>
  <c r="X80" i="3"/>
  <c r="W90" i="3"/>
  <c r="D90" i="4" s="1"/>
  <c r="X90" i="3"/>
  <c r="W98" i="3"/>
  <c r="D98" i="4" s="1"/>
  <c r="X98" i="3"/>
  <c r="W85" i="3"/>
  <c r="D85" i="4" s="1"/>
  <c r="X85" i="3"/>
  <c r="AC85" i="3" s="1"/>
  <c r="W100" i="3"/>
  <c r="D100" i="4" s="1"/>
  <c r="X100" i="3"/>
  <c r="W68" i="3"/>
  <c r="D68" i="4" s="1"/>
  <c r="X68" i="3"/>
  <c r="AC68" i="3" s="1"/>
  <c r="W70" i="3"/>
  <c r="X70" i="3"/>
  <c r="W64" i="3"/>
  <c r="X64" i="3"/>
  <c r="W83" i="3"/>
  <c r="D83" i="4" s="1"/>
  <c r="X83" i="3"/>
  <c r="W76" i="3"/>
  <c r="D76" i="4" s="1"/>
  <c r="X76" i="3"/>
  <c r="W66" i="3"/>
  <c r="D66" i="4" s="1"/>
  <c r="X66" i="3"/>
  <c r="D67" i="4"/>
  <c r="W89" i="3"/>
  <c r="D89" i="4" s="1"/>
  <c r="X89" i="3"/>
  <c r="W88" i="3"/>
  <c r="X88" i="3"/>
  <c r="W87" i="3"/>
  <c r="D87" i="4" s="1"/>
  <c r="X87" i="3"/>
  <c r="AC87" i="3" s="1"/>
  <c r="W91" i="3"/>
  <c r="D91" i="4" s="1"/>
  <c r="X91" i="3"/>
  <c r="W92" i="3"/>
  <c r="D92" i="4" s="1"/>
  <c r="X92" i="3"/>
  <c r="D101" i="4"/>
  <c r="Y74" i="3"/>
  <c r="D70" i="4"/>
  <c r="D94" i="4"/>
  <c r="D104" i="4"/>
  <c r="Y95" i="3"/>
  <c r="Y56" i="3"/>
  <c r="D55" i="4"/>
  <c r="D62" i="4"/>
  <c r="Y66" i="3"/>
  <c r="Y70" i="3"/>
  <c r="D81" i="4"/>
  <c r="AC71" i="3"/>
  <c r="Y91" i="3"/>
  <c r="D58" i="4"/>
  <c r="Y59" i="3"/>
  <c r="AC61" i="3"/>
  <c r="AC90" i="3"/>
  <c r="D64" i="4"/>
  <c r="D65" i="4"/>
  <c r="Y55" i="3"/>
  <c r="E55" i="4" s="1"/>
  <c r="Y62" i="3"/>
  <c r="Y76" i="3"/>
  <c r="AC57" i="3"/>
  <c r="D75" i="4"/>
  <c r="Y77" i="3"/>
  <c r="Y79" i="3"/>
  <c r="AC63" i="3"/>
  <c r="Y63" i="3"/>
  <c r="AC69" i="3"/>
  <c r="Y69" i="3"/>
  <c r="D88" i="4"/>
  <c r="D59" i="4"/>
  <c r="D57" i="4"/>
  <c r="D61" i="4"/>
  <c r="D69" i="4"/>
  <c r="D77" i="4"/>
  <c r="D63" i="4"/>
  <c r="D71" i="4"/>
  <c r="D79" i="4"/>
  <c r="AC94" i="3" l="1"/>
  <c r="AC74" i="3"/>
  <c r="AC78" i="3"/>
  <c r="AC95" i="3"/>
  <c r="AC86" i="3"/>
  <c r="AC79" i="3"/>
  <c r="Y90" i="3"/>
  <c r="AA90" i="3" s="1"/>
  <c r="Y60" i="3"/>
  <c r="AA60" i="3" s="1"/>
  <c r="Y97" i="3"/>
  <c r="AA97" i="3" s="1"/>
  <c r="Y71" i="3"/>
  <c r="AA71" i="3" s="1"/>
  <c r="AC56" i="3"/>
  <c r="AC70" i="3"/>
  <c r="AC59" i="3"/>
  <c r="AC91" i="3"/>
  <c r="Y61" i="3"/>
  <c r="AA61" i="3" s="1"/>
  <c r="AA86" i="3"/>
  <c r="E86" i="4"/>
  <c r="F86" i="4" s="1"/>
  <c r="AA62" i="3"/>
  <c r="E62" i="4"/>
  <c r="F62" i="4" s="1"/>
  <c r="AA91" i="3"/>
  <c r="E91" i="4"/>
  <c r="F91" i="4" s="1"/>
  <c r="AA79" i="3"/>
  <c r="E79" i="4"/>
  <c r="F79" i="4" s="1"/>
  <c r="AA58" i="3"/>
  <c r="E58" i="4"/>
  <c r="F58" i="4" s="1"/>
  <c r="AA94" i="3"/>
  <c r="E94" i="4"/>
  <c r="F94" i="4" s="1"/>
  <c r="AA74" i="3"/>
  <c r="E74" i="4"/>
  <c r="F74" i="4" s="1"/>
  <c r="AA78" i="3"/>
  <c r="E78" i="4"/>
  <c r="F78" i="4" s="1"/>
  <c r="Y87" i="3"/>
  <c r="AA63" i="3"/>
  <c r="E63" i="4"/>
  <c r="F63" i="4" s="1"/>
  <c r="AA56" i="3"/>
  <c r="E56" i="4"/>
  <c r="F56" i="4" s="1"/>
  <c r="AA77" i="3"/>
  <c r="E77" i="4"/>
  <c r="F77" i="4" s="1"/>
  <c r="AA76" i="3"/>
  <c r="E76" i="4"/>
  <c r="F76" i="4" s="1"/>
  <c r="F55" i="4"/>
  <c r="AA95" i="3"/>
  <c r="E95" i="4"/>
  <c r="F95" i="4" s="1"/>
  <c r="AA69" i="3"/>
  <c r="E69" i="4"/>
  <c r="F69" i="4" s="1"/>
  <c r="AA66" i="3"/>
  <c r="E66" i="4"/>
  <c r="F66" i="4" s="1"/>
  <c r="AA59" i="3"/>
  <c r="E59" i="4"/>
  <c r="F59" i="4" s="1"/>
  <c r="AA70" i="3"/>
  <c r="E70" i="4"/>
  <c r="F70" i="4" s="1"/>
  <c r="Y103" i="3"/>
  <c r="AC103" i="3"/>
  <c r="Y102" i="3"/>
  <c r="AC102" i="3"/>
  <c r="Y101" i="3"/>
  <c r="AC101" i="3"/>
  <c r="Y100" i="3"/>
  <c r="AC100" i="3"/>
  <c r="Y99" i="3"/>
  <c r="AC99" i="3"/>
  <c r="Y104" i="3"/>
  <c r="AC104" i="3"/>
  <c r="Y57" i="3"/>
  <c r="AC55" i="3"/>
  <c r="AC66" i="3"/>
  <c r="Y82" i="3"/>
  <c r="Y85" i="3"/>
  <c r="Y68" i="3"/>
  <c r="AC58" i="3"/>
  <c r="AC62" i="3"/>
  <c r="AC98" i="3"/>
  <c r="Y98" i="3"/>
  <c r="AC76" i="3"/>
  <c r="AC77" i="3"/>
  <c r="AC73" i="3"/>
  <c r="Y73" i="3"/>
  <c r="AC75" i="3"/>
  <c r="Y75" i="3"/>
  <c r="AC65" i="3"/>
  <c r="Y65" i="3"/>
  <c r="Y72" i="3"/>
  <c r="AC72" i="3"/>
  <c r="AC89" i="3"/>
  <c r="Y89" i="3"/>
  <c r="AC67" i="3"/>
  <c r="Y67" i="3"/>
  <c r="Y84" i="3"/>
  <c r="AC84" i="3"/>
  <c r="Y92" i="3"/>
  <c r="AC92" i="3"/>
  <c r="Y88" i="3"/>
  <c r="AC88" i="3"/>
  <c r="Y96" i="3"/>
  <c r="AC96" i="3"/>
  <c r="AC81" i="3"/>
  <c r="Y81" i="3"/>
  <c r="Y80" i="3"/>
  <c r="AC80" i="3"/>
  <c r="Y64" i="3"/>
  <c r="AC64" i="3"/>
  <c r="AC93" i="3"/>
  <c r="Y93" i="3"/>
  <c r="Y83" i="3"/>
  <c r="AC83" i="3"/>
  <c r="E71" i="4" l="1"/>
  <c r="F71" i="4" s="1"/>
  <c r="E90" i="4"/>
  <c r="F90" i="4" s="1"/>
  <c r="E97" i="4"/>
  <c r="F97" i="4" s="1"/>
  <c r="E60" i="4"/>
  <c r="F60" i="4" s="1"/>
  <c r="E61" i="4"/>
  <c r="F61" i="4" s="1"/>
  <c r="AA92" i="3"/>
  <c r="E92" i="4"/>
  <c r="F92" i="4" s="1"/>
  <c r="AA83" i="3"/>
  <c r="E83" i="4"/>
  <c r="F83" i="4" s="1"/>
  <c r="AA81" i="3"/>
  <c r="E81" i="4"/>
  <c r="F81" i="4" s="1"/>
  <c r="AA72" i="3"/>
  <c r="E72" i="4"/>
  <c r="F72" i="4" s="1"/>
  <c r="AA57" i="3"/>
  <c r="E57" i="4"/>
  <c r="F57" i="4" s="1"/>
  <c r="AA99" i="3"/>
  <c r="E99" i="4"/>
  <c r="F99" i="4" s="1"/>
  <c r="AA101" i="3"/>
  <c r="E101" i="4"/>
  <c r="F101" i="4" s="1"/>
  <c r="AA103" i="3"/>
  <c r="E103" i="4"/>
  <c r="F103" i="4" s="1"/>
  <c r="AA96" i="3"/>
  <c r="E96" i="4"/>
  <c r="F96" i="4" s="1"/>
  <c r="AA75" i="3"/>
  <c r="E75" i="4"/>
  <c r="F75" i="4" s="1"/>
  <c r="AA85" i="3"/>
  <c r="E85" i="4"/>
  <c r="F85" i="4" s="1"/>
  <c r="AA93" i="3"/>
  <c r="E93" i="4"/>
  <c r="F93" i="4" s="1"/>
  <c r="AA88" i="3"/>
  <c r="E88" i="4"/>
  <c r="F88" i="4" s="1"/>
  <c r="AA89" i="3"/>
  <c r="E89" i="4"/>
  <c r="F89" i="4" s="1"/>
  <c r="AA65" i="3"/>
  <c r="E65" i="4"/>
  <c r="F65" i="4" s="1"/>
  <c r="AA98" i="3"/>
  <c r="E98" i="4"/>
  <c r="F98" i="4" s="1"/>
  <c r="AA68" i="3"/>
  <c r="E68" i="4"/>
  <c r="F68" i="4" s="1"/>
  <c r="AA82" i="3"/>
  <c r="E82" i="4"/>
  <c r="F82" i="4" s="1"/>
  <c r="AA80" i="3"/>
  <c r="E80" i="4"/>
  <c r="F80" i="4" s="1"/>
  <c r="AA87" i="3"/>
  <c r="E87" i="4"/>
  <c r="F87" i="4" s="1"/>
  <c r="AA64" i="3"/>
  <c r="E64" i="4"/>
  <c r="F64" i="4" s="1"/>
  <c r="AA84" i="3"/>
  <c r="E84" i="4"/>
  <c r="F84" i="4" s="1"/>
  <c r="AA67" i="3"/>
  <c r="E67" i="4"/>
  <c r="F67" i="4" s="1"/>
  <c r="AA73" i="3"/>
  <c r="E73" i="4"/>
  <c r="F73" i="4" s="1"/>
  <c r="AA104" i="3"/>
  <c r="E104" i="4"/>
  <c r="F104" i="4" s="1"/>
  <c r="AA100" i="3"/>
  <c r="E100" i="4"/>
  <c r="F100" i="4" s="1"/>
  <c r="AA102" i="3"/>
  <c r="E102" i="4"/>
  <c r="F102" i="4" s="1"/>
  <c r="F1" i="6"/>
  <c r="E5" i="3" l="1"/>
  <c r="U5" i="3" l="1"/>
  <c r="Q5" i="3"/>
  <c r="T5" i="3"/>
  <c r="W5" i="3" l="1"/>
  <c r="X5" i="3"/>
  <c r="Y5" i="3" s="1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AC5" i="3" l="1"/>
  <c r="K3" i="4"/>
  <c r="K2" i="4"/>
  <c r="J2" i="4"/>
  <c r="I2" i="4"/>
  <c r="H2" i="4"/>
  <c r="E54" i="3"/>
  <c r="T54" i="3" s="1"/>
  <c r="B6" i="3"/>
  <c r="C6" i="4" s="1"/>
  <c r="C6" i="3"/>
  <c r="B6" i="4" s="1"/>
  <c r="D6" i="3"/>
  <c r="E6" i="3"/>
  <c r="T6" i="3" s="1"/>
  <c r="B7" i="3"/>
  <c r="C7" i="4" s="1"/>
  <c r="C7" i="3"/>
  <c r="B7" i="4" s="1"/>
  <c r="D7" i="3"/>
  <c r="E7" i="3"/>
  <c r="T7" i="3" s="1"/>
  <c r="B8" i="3"/>
  <c r="C8" i="4" s="1"/>
  <c r="C8" i="3"/>
  <c r="B8" i="4" s="1"/>
  <c r="D8" i="3"/>
  <c r="E8" i="3"/>
  <c r="T8" i="3" s="1"/>
  <c r="B9" i="3"/>
  <c r="C9" i="4" s="1"/>
  <c r="C9" i="3"/>
  <c r="B9" i="4" s="1"/>
  <c r="D9" i="3"/>
  <c r="E9" i="3"/>
  <c r="T9" i="3" s="1"/>
  <c r="B10" i="3"/>
  <c r="C10" i="4" s="1"/>
  <c r="C10" i="3"/>
  <c r="B10" i="4" s="1"/>
  <c r="D10" i="3"/>
  <c r="E10" i="3"/>
  <c r="T10" i="3" s="1"/>
  <c r="B11" i="3"/>
  <c r="C11" i="4" s="1"/>
  <c r="C11" i="3"/>
  <c r="B11" i="4" s="1"/>
  <c r="D11" i="3"/>
  <c r="E11" i="3"/>
  <c r="T11" i="3" s="1"/>
  <c r="B12" i="3"/>
  <c r="C12" i="4" s="1"/>
  <c r="C12" i="3"/>
  <c r="B12" i="4" s="1"/>
  <c r="D12" i="3"/>
  <c r="E12" i="3"/>
  <c r="T12" i="3" s="1"/>
  <c r="B13" i="3"/>
  <c r="C13" i="4" s="1"/>
  <c r="C13" i="3"/>
  <c r="B13" i="4" s="1"/>
  <c r="D13" i="3"/>
  <c r="E13" i="3"/>
  <c r="T13" i="3" s="1"/>
  <c r="B14" i="3"/>
  <c r="C14" i="4" s="1"/>
  <c r="C14" i="3"/>
  <c r="B14" i="4" s="1"/>
  <c r="D14" i="3"/>
  <c r="E14" i="3"/>
  <c r="T14" i="3" s="1"/>
  <c r="B15" i="3"/>
  <c r="C15" i="4" s="1"/>
  <c r="C15" i="3"/>
  <c r="B15" i="4" s="1"/>
  <c r="D15" i="3"/>
  <c r="E15" i="3"/>
  <c r="T15" i="3" s="1"/>
  <c r="B16" i="3"/>
  <c r="C16" i="4" s="1"/>
  <c r="C16" i="3"/>
  <c r="B16" i="4" s="1"/>
  <c r="D16" i="3"/>
  <c r="E16" i="3"/>
  <c r="T16" i="3" s="1"/>
  <c r="B17" i="3"/>
  <c r="C17" i="4" s="1"/>
  <c r="C17" i="3"/>
  <c r="B17" i="4" s="1"/>
  <c r="D17" i="3"/>
  <c r="E17" i="3"/>
  <c r="T17" i="3" s="1"/>
  <c r="B18" i="3"/>
  <c r="C18" i="4" s="1"/>
  <c r="C18" i="3"/>
  <c r="B18" i="4" s="1"/>
  <c r="D18" i="3"/>
  <c r="E18" i="3"/>
  <c r="T18" i="3" s="1"/>
  <c r="B19" i="3"/>
  <c r="C19" i="4" s="1"/>
  <c r="C19" i="3"/>
  <c r="B19" i="4" s="1"/>
  <c r="D19" i="3"/>
  <c r="E19" i="3"/>
  <c r="T19" i="3" s="1"/>
  <c r="B20" i="3"/>
  <c r="C20" i="4" s="1"/>
  <c r="C20" i="3"/>
  <c r="B20" i="4" s="1"/>
  <c r="D20" i="3"/>
  <c r="E20" i="3"/>
  <c r="T20" i="3" s="1"/>
  <c r="B21" i="3"/>
  <c r="C21" i="4" s="1"/>
  <c r="C21" i="3"/>
  <c r="B21" i="4" s="1"/>
  <c r="D21" i="3"/>
  <c r="E21" i="3"/>
  <c r="T21" i="3" s="1"/>
  <c r="B22" i="3"/>
  <c r="C22" i="4" s="1"/>
  <c r="C22" i="3"/>
  <c r="B22" i="4" s="1"/>
  <c r="D22" i="3"/>
  <c r="E22" i="3"/>
  <c r="T22" i="3" s="1"/>
  <c r="B23" i="3"/>
  <c r="C23" i="4" s="1"/>
  <c r="C23" i="3"/>
  <c r="B23" i="4" s="1"/>
  <c r="D23" i="3"/>
  <c r="E23" i="3"/>
  <c r="T23" i="3" s="1"/>
  <c r="B24" i="3"/>
  <c r="C24" i="4" s="1"/>
  <c r="C24" i="3"/>
  <c r="B24" i="4" s="1"/>
  <c r="D24" i="3"/>
  <c r="E24" i="3"/>
  <c r="T24" i="3" s="1"/>
  <c r="B25" i="3"/>
  <c r="C25" i="4" s="1"/>
  <c r="C25" i="3"/>
  <c r="B25" i="4" s="1"/>
  <c r="D25" i="3"/>
  <c r="E25" i="3"/>
  <c r="T25" i="3" s="1"/>
  <c r="B26" i="3"/>
  <c r="C26" i="4" s="1"/>
  <c r="C26" i="3"/>
  <c r="B26" i="4" s="1"/>
  <c r="D26" i="3"/>
  <c r="E26" i="3"/>
  <c r="T26" i="3" s="1"/>
  <c r="B27" i="3"/>
  <c r="C27" i="4" s="1"/>
  <c r="C27" i="3"/>
  <c r="B27" i="4" s="1"/>
  <c r="D27" i="3"/>
  <c r="E27" i="3"/>
  <c r="T27" i="3" s="1"/>
  <c r="B28" i="3"/>
  <c r="C28" i="4" s="1"/>
  <c r="C28" i="3"/>
  <c r="B28" i="4" s="1"/>
  <c r="D28" i="3"/>
  <c r="E28" i="3"/>
  <c r="T28" i="3" s="1"/>
  <c r="B29" i="3"/>
  <c r="C29" i="4" s="1"/>
  <c r="C29" i="3"/>
  <c r="B29" i="4" s="1"/>
  <c r="D29" i="3"/>
  <c r="E29" i="3"/>
  <c r="T29" i="3" s="1"/>
  <c r="B30" i="3"/>
  <c r="C30" i="4" s="1"/>
  <c r="C30" i="3"/>
  <c r="B30" i="4" s="1"/>
  <c r="D30" i="3"/>
  <c r="E30" i="3"/>
  <c r="T30" i="3" s="1"/>
  <c r="B31" i="3"/>
  <c r="C31" i="4" s="1"/>
  <c r="C31" i="3"/>
  <c r="B31" i="4" s="1"/>
  <c r="D31" i="3"/>
  <c r="E31" i="3"/>
  <c r="T31" i="3" s="1"/>
  <c r="B32" i="3"/>
  <c r="C32" i="4" s="1"/>
  <c r="C32" i="3"/>
  <c r="B32" i="4" s="1"/>
  <c r="D32" i="3"/>
  <c r="E32" i="3"/>
  <c r="T32" i="3" s="1"/>
  <c r="B33" i="3"/>
  <c r="C33" i="4" s="1"/>
  <c r="C33" i="3"/>
  <c r="B33" i="4" s="1"/>
  <c r="D33" i="3"/>
  <c r="E33" i="3"/>
  <c r="T33" i="3" s="1"/>
  <c r="B34" i="3"/>
  <c r="C34" i="4" s="1"/>
  <c r="C34" i="3"/>
  <c r="B34" i="4" s="1"/>
  <c r="D34" i="3"/>
  <c r="E34" i="3"/>
  <c r="T34" i="3" s="1"/>
  <c r="B35" i="3"/>
  <c r="C35" i="4" s="1"/>
  <c r="C35" i="3"/>
  <c r="B35" i="4" s="1"/>
  <c r="D35" i="3"/>
  <c r="E35" i="3"/>
  <c r="T35" i="3" s="1"/>
  <c r="B36" i="3"/>
  <c r="C36" i="4" s="1"/>
  <c r="C36" i="3"/>
  <c r="B36" i="4" s="1"/>
  <c r="D36" i="3"/>
  <c r="E36" i="3"/>
  <c r="T36" i="3" s="1"/>
  <c r="B37" i="3"/>
  <c r="C37" i="4" s="1"/>
  <c r="C37" i="3"/>
  <c r="B37" i="4" s="1"/>
  <c r="D37" i="3"/>
  <c r="E37" i="3"/>
  <c r="T37" i="3" s="1"/>
  <c r="B38" i="3"/>
  <c r="C38" i="4" s="1"/>
  <c r="C38" i="3"/>
  <c r="B38" i="4" s="1"/>
  <c r="D38" i="3"/>
  <c r="E38" i="3"/>
  <c r="T38" i="3" s="1"/>
  <c r="B39" i="3"/>
  <c r="C39" i="4" s="1"/>
  <c r="C39" i="3"/>
  <c r="B39" i="4" s="1"/>
  <c r="D39" i="3"/>
  <c r="E39" i="3"/>
  <c r="T39" i="3" s="1"/>
  <c r="B40" i="3"/>
  <c r="C40" i="4" s="1"/>
  <c r="C40" i="3"/>
  <c r="B40" i="4" s="1"/>
  <c r="D40" i="3"/>
  <c r="E40" i="3"/>
  <c r="T40" i="3" s="1"/>
  <c r="B41" i="3"/>
  <c r="C41" i="4" s="1"/>
  <c r="C41" i="3"/>
  <c r="B41" i="4" s="1"/>
  <c r="D41" i="3"/>
  <c r="E41" i="3"/>
  <c r="T41" i="3" s="1"/>
  <c r="B42" i="3"/>
  <c r="C42" i="4" s="1"/>
  <c r="C42" i="3"/>
  <c r="B42" i="4" s="1"/>
  <c r="D42" i="3"/>
  <c r="E42" i="3"/>
  <c r="T42" i="3" s="1"/>
  <c r="B43" i="3"/>
  <c r="C43" i="4" s="1"/>
  <c r="C43" i="3"/>
  <c r="B43" i="4" s="1"/>
  <c r="D43" i="3"/>
  <c r="E43" i="3"/>
  <c r="T43" i="3" s="1"/>
  <c r="B44" i="3"/>
  <c r="C44" i="4" s="1"/>
  <c r="C44" i="3"/>
  <c r="B44" i="4" s="1"/>
  <c r="D44" i="3"/>
  <c r="E44" i="3"/>
  <c r="T44" i="3" s="1"/>
  <c r="B45" i="3"/>
  <c r="C45" i="4" s="1"/>
  <c r="C45" i="3"/>
  <c r="B45" i="4" s="1"/>
  <c r="D45" i="3"/>
  <c r="E45" i="3"/>
  <c r="T45" i="3" s="1"/>
  <c r="B46" i="3"/>
  <c r="C46" i="4" s="1"/>
  <c r="C46" i="3"/>
  <c r="B46" i="4" s="1"/>
  <c r="D46" i="3"/>
  <c r="E46" i="3"/>
  <c r="T46" i="3" s="1"/>
  <c r="B47" i="3"/>
  <c r="C47" i="4" s="1"/>
  <c r="C47" i="3"/>
  <c r="B47" i="4" s="1"/>
  <c r="D47" i="3"/>
  <c r="E47" i="3"/>
  <c r="T47" i="3" s="1"/>
  <c r="B48" i="3"/>
  <c r="C48" i="4" s="1"/>
  <c r="C48" i="3"/>
  <c r="B48" i="4" s="1"/>
  <c r="D48" i="3"/>
  <c r="E48" i="3"/>
  <c r="T48" i="3" s="1"/>
  <c r="B49" i="3"/>
  <c r="C49" i="4" s="1"/>
  <c r="C49" i="3"/>
  <c r="B49" i="4" s="1"/>
  <c r="D49" i="3"/>
  <c r="E49" i="3"/>
  <c r="T49" i="3" s="1"/>
  <c r="B50" i="3"/>
  <c r="C50" i="4" s="1"/>
  <c r="C50" i="3"/>
  <c r="B50" i="4" s="1"/>
  <c r="D50" i="3"/>
  <c r="E50" i="3"/>
  <c r="T50" i="3" s="1"/>
  <c r="B51" i="3"/>
  <c r="C51" i="4" s="1"/>
  <c r="C51" i="3"/>
  <c r="B51" i="4" s="1"/>
  <c r="D51" i="3"/>
  <c r="E51" i="3"/>
  <c r="T51" i="3" s="1"/>
  <c r="B52" i="3"/>
  <c r="C52" i="4" s="1"/>
  <c r="C52" i="3"/>
  <c r="B52" i="4" s="1"/>
  <c r="D52" i="3"/>
  <c r="E52" i="3"/>
  <c r="T52" i="3" s="1"/>
  <c r="B53" i="3"/>
  <c r="C53" i="4" s="1"/>
  <c r="C53" i="3"/>
  <c r="B53" i="4" s="1"/>
  <c r="D53" i="3"/>
  <c r="E53" i="3"/>
  <c r="T53" i="3" s="1"/>
  <c r="B54" i="3"/>
  <c r="C54" i="4" s="1"/>
  <c r="C54" i="3"/>
  <c r="B54" i="4" s="1"/>
  <c r="D54" i="3"/>
  <c r="D5" i="3"/>
  <c r="B5" i="3"/>
  <c r="C5" i="3"/>
  <c r="B5" i="4" s="1"/>
  <c r="W52" i="3" l="1"/>
  <c r="X52" i="3"/>
  <c r="W51" i="3"/>
  <c r="X51" i="3"/>
  <c r="W49" i="3"/>
  <c r="X49" i="3"/>
  <c r="W47" i="3"/>
  <c r="X47" i="3"/>
  <c r="W45" i="3"/>
  <c r="X45" i="3"/>
  <c r="W42" i="3"/>
  <c r="X42" i="3"/>
  <c r="W40" i="3"/>
  <c r="X40" i="3"/>
  <c r="W38" i="3"/>
  <c r="X38" i="3"/>
  <c r="W36" i="3"/>
  <c r="X36" i="3"/>
  <c r="X34" i="3"/>
  <c r="W34" i="3"/>
  <c r="W32" i="3"/>
  <c r="X32" i="3"/>
  <c r="X30" i="3"/>
  <c r="W30" i="3"/>
  <c r="W28" i="3"/>
  <c r="X28" i="3"/>
  <c r="X26" i="3"/>
  <c r="W26" i="3"/>
  <c r="W24" i="3"/>
  <c r="X24" i="3"/>
  <c r="X22" i="3"/>
  <c r="W22" i="3"/>
  <c r="W20" i="3"/>
  <c r="X20" i="3"/>
  <c r="X18" i="3"/>
  <c r="W18" i="3"/>
  <c r="W17" i="3"/>
  <c r="X17" i="3"/>
  <c r="W15" i="3"/>
  <c r="X15" i="3"/>
  <c r="X14" i="3"/>
  <c r="W14" i="3"/>
  <c r="W13" i="3"/>
  <c r="X13" i="3"/>
  <c r="W12" i="3"/>
  <c r="X12" i="3"/>
  <c r="W11" i="3"/>
  <c r="W54" i="3"/>
  <c r="X54" i="3"/>
  <c r="W53" i="3"/>
  <c r="X53" i="3"/>
  <c r="W50" i="3"/>
  <c r="X50" i="3"/>
  <c r="W48" i="3"/>
  <c r="X48" i="3"/>
  <c r="W46" i="3"/>
  <c r="X46" i="3"/>
  <c r="W44" i="3"/>
  <c r="X44" i="3"/>
  <c r="W43" i="3"/>
  <c r="X43" i="3"/>
  <c r="W41" i="3"/>
  <c r="X41" i="3"/>
  <c r="W39" i="3"/>
  <c r="X39" i="3"/>
  <c r="W37" i="3"/>
  <c r="X37" i="3"/>
  <c r="W35" i="3"/>
  <c r="X35" i="3"/>
  <c r="W33" i="3"/>
  <c r="X33" i="3"/>
  <c r="W31" i="3"/>
  <c r="X31" i="3"/>
  <c r="W29" i="3"/>
  <c r="X29" i="3"/>
  <c r="W27" i="3"/>
  <c r="X27" i="3"/>
  <c r="W25" i="3"/>
  <c r="X25" i="3"/>
  <c r="W23" i="3"/>
  <c r="X23" i="3"/>
  <c r="W21" i="3"/>
  <c r="X21" i="3"/>
  <c r="W19" i="3"/>
  <c r="X19" i="3"/>
  <c r="W16" i="3"/>
  <c r="X16" i="3"/>
  <c r="H79" i="4"/>
  <c r="H55" i="4"/>
  <c r="H86" i="4"/>
  <c r="H69" i="4"/>
  <c r="H94" i="4"/>
  <c r="H95" i="4"/>
  <c r="H90" i="4"/>
  <c r="H74" i="4"/>
  <c r="H62" i="4"/>
  <c r="H78" i="4"/>
  <c r="H76" i="4"/>
  <c r="H97" i="4"/>
  <c r="H71" i="4"/>
  <c r="H77" i="4"/>
  <c r="H91" i="4"/>
  <c r="H60" i="4"/>
  <c r="H66" i="4"/>
  <c r="H70" i="4"/>
  <c r="H58" i="4"/>
  <c r="H56" i="4"/>
  <c r="H61" i="4"/>
  <c r="H59" i="4"/>
  <c r="H63" i="4"/>
  <c r="H73" i="4"/>
  <c r="H98" i="4"/>
  <c r="H103" i="4"/>
  <c r="H102" i="4"/>
  <c r="H80" i="4"/>
  <c r="H85" i="4"/>
  <c r="H81" i="4"/>
  <c r="H84" i="4"/>
  <c r="H89" i="4"/>
  <c r="H99" i="4"/>
  <c r="H104" i="4"/>
  <c r="H68" i="4"/>
  <c r="H96" i="4"/>
  <c r="H87" i="4"/>
  <c r="H93" i="4"/>
  <c r="H72" i="4"/>
  <c r="H67" i="4"/>
  <c r="H65" i="4"/>
  <c r="H101" i="4"/>
  <c r="H100" i="4"/>
  <c r="H82" i="4"/>
  <c r="H75" i="4"/>
  <c r="H83" i="4"/>
  <c r="H64" i="4"/>
  <c r="H88" i="4"/>
  <c r="H57" i="4"/>
  <c r="H92" i="4"/>
  <c r="J77" i="4"/>
  <c r="K62" i="4"/>
  <c r="K56" i="4"/>
  <c r="K102" i="4"/>
  <c r="K58" i="4"/>
  <c r="K84" i="4"/>
  <c r="K93" i="4"/>
  <c r="K73" i="4"/>
  <c r="J85" i="4"/>
  <c r="J104" i="4"/>
  <c r="J92" i="4"/>
  <c r="K86" i="4"/>
  <c r="K79" i="4"/>
  <c r="J57" i="4"/>
  <c r="J98" i="4"/>
  <c r="J99" i="4"/>
  <c r="J91" i="4"/>
  <c r="J83" i="4"/>
  <c r="J74" i="4"/>
  <c r="J66" i="4"/>
  <c r="J58" i="4"/>
  <c r="J89" i="4"/>
  <c r="J80" i="4"/>
  <c r="K85" i="4"/>
  <c r="J68" i="4"/>
  <c r="K98" i="4"/>
  <c r="J61" i="4"/>
  <c r="K76" i="4"/>
  <c r="J101" i="4"/>
  <c r="K96" i="4"/>
  <c r="J86" i="4"/>
  <c r="J81" i="4"/>
  <c r="K101" i="4"/>
  <c r="K103" i="4"/>
  <c r="J100" i="4"/>
  <c r="K94" i="4"/>
  <c r="K91" i="4"/>
  <c r="J88" i="4"/>
  <c r="K82" i="4"/>
  <c r="J73" i="4"/>
  <c r="K61" i="4"/>
  <c r="K81" i="4"/>
  <c r="J72" i="4"/>
  <c r="J64" i="4"/>
  <c r="J56" i="4"/>
  <c r="K64" i="4"/>
  <c r="K74" i="4"/>
  <c r="J69" i="4"/>
  <c r="J97" i="4"/>
  <c r="K88" i="4"/>
  <c r="J82" i="4"/>
  <c r="K95" i="4"/>
  <c r="K65" i="4"/>
  <c r="J76" i="4"/>
  <c r="K66" i="4"/>
  <c r="K72" i="4"/>
  <c r="K90" i="4"/>
  <c r="K70" i="4"/>
  <c r="K104" i="4"/>
  <c r="K92" i="4"/>
  <c r="K80" i="4"/>
  <c r="K89" i="4"/>
  <c r="J93" i="4"/>
  <c r="J94" i="4"/>
  <c r="K99" i="4"/>
  <c r="J96" i="4"/>
  <c r="K87" i="4"/>
  <c r="J84" i="4"/>
  <c r="K77" i="4"/>
  <c r="K69" i="4"/>
  <c r="J102" i="4"/>
  <c r="J90" i="4"/>
  <c r="J103" i="4"/>
  <c r="J95" i="4"/>
  <c r="J87" i="4"/>
  <c r="J79" i="4"/>
  <c r="J78" i="4"/>
  <c r="J70" i="4"/>
  <c r="J62" i="4"/>
  <c r="K78" i="4"/>
  <c r="K60" i="4"/>
  <c r="K68" i="4"/>
  <c r="K100" i="4"/>
  <c r="K57" i="4"/>
  <c r="K97" i="4"/>
  <c r="K83" i="4"/>
  <c r="J60" i="4"/>
  <c r="J65" i="4"/>
  <c r="J55" i="4"/>
  <c r="J75" i="4"/>
  <c r="J63" i="4"/>
  <c r="K71" i="4"/>
  <c r="K55" i="4"/>
  <c r="K75" i="4"/>
  <c r="K63" i="4"/>
  <c r="K67" i="4"/>
  <c r="J71" i="4"/>
  <c r="J59" i="4"/>
  <c r="J67" i="4"/>
  <c r="K59" i="4"/>
  <c r="I66" i="4"/>
  <c r="I103" i="4"/>
  <c r="I70" i="4"/>
  <c r="I85" i="4"/>
  <c r="I86" i="4"/>
  <c r="I100" i="4"/>
  <c r="I97" i="4"/>
  <c r="I88" i="4"/>
  <c r="I77" i="4"/>
  <c r="I69" i="4"/>
  <c r="I101" i="4"/>
  <c r="I89" i="4"/>
  <c r="I87" i="4"/>
  <c r="I95" i="4"/>
  <c r="I72" i="4"/>
  <c r="I91" i="4"/>
  <c r="I58" i="4"/>
  <c r="I68" i="4"/>
  <c r="I81" i="4"/>
  <c r="I57" i="4"/>
  <c r="I94" i="4"/>
  <c r="I96" i="4"/>
  <c r="L96" i="4" s="1"/>
  <c r="I84" i="4"/>
  <c r="I102" i="4"/>
  <c r="I90" i="4"/>
  <c r="I65" i="4"/>
  <c r="I62" i="4"/>
  <c r="I104" i="4"/>
  <c r="I61" i="4"/>
  <c r="I60" i="4"/>
  <c r="I78" i="4"/>
  <c r="I64" i="4"/>
  <c r="I56" i="4"/>
  <c r="I79" i="4"/>
  <c r="I74" i="4"/>
  <c r="I82" i="4"/>
  <c r="I73" i="4"/>
  <c r="I93" i="4"/>
  <c r="I80" i="4"/>
  <c r="I76" i="4"/>
  <c r="I92" i="4"/>
  <c r="I98" i="4"/>
  <c r="I83" i="4"/>
  <c r="I59" i="4"/>
  <c r="I67" i="4"/>
  <c r="I75" i="4"/>
  <c r="I63" i="4"/>
  <c r="I99" i="4"/>
  <c r="I71" i="4"/>
  <c r="I55" i="4"/>
  <c r="C5" i="4"/>
  <c r="D2" i="6"/>
  <c r="Q52" i="3"/>
  <c r="U52" i="3"/>
  <c r="Q50" i="3"/>
  <c r="U50" i="3"/>
  <c r="Q48" i="3"/>
  <c r="U48" i="3"/>
  <c r="Q46" i="3"/>
  <c r="U46" i="3"/>
  <c r="Q44" i="3"/>
  <c r="U44" i="3"/>
  <c r="Q43" i="3"/>
  <c r="U43" i="3"/>
  <c r="Q41" i="3"/>
  <c r="U41" i="3"/>
  <c r="Q40" i="3"/>
  <c r="U40" i="3"/>
  <c r="Q39" i="3"/>
  <c r="U39" i="3"/>
  <c r="U38" i="3"/>
  <c r="Q38" i="3"/>
  <c r="U37" i="3"/>
  <c r="Q37" i="3"/>
  <c r="U36" i="3"/>
  <c r="Q36" i="3"/>
  <c r="U35" i="3"/>
  <c r="Q35" i="3"/>
  <c r="U34" i="3"/>
  <c r="Q34" i="3"/>
  <c r="U33" i="3"/>
  <c r="Q33" i="3"/>
  <c r="U32" i="3"/>
  <c r="Q32" i="3"/>
  <c r="U31" i="3"/>
  <c r="Q31" i="3"/>
  <c r="Q30" i="3"/>
  <c r="U30" i="3"/>
  <c r="Q29" i="3"/>
  <c r="U29" i="3"/>
  <c r="Q28" i="3"/>
  <c r="U28" i="3"/>
  <c r="Q27" i="3"/>
  <c r="U27" i="3"/>
  <c r="Q26" i="3"/>
  <c r="U26" i="3"/>
  <c r="Q25" i="3"/>
  <c r="U25" i="3"/>
  <c r="Q24" i="3"/>
  <c r="U24" i="3"/>
  <c r="Q23" i="3"/>
  <c r="U23" i="3"/>
  <c r="Q22" i="3"/>
  <c r="U22" i="3"/>
  <c r="Q21" i="3"/>
  <c r="U21" i="3"/>
  <c r="Q20" i="3"/>
  <c r="U20" i="3"/>
  <c r="Q19" i="3"/>
  <c r="U19" i="3"/>
  <c r="U18" i="3"/>
  <c r="Q18" i="3"/>
  <c r="U17" i="3"/>
  <c r="Q17" i="3"/>
  <c r="U16" i="3"/>
  <c r="Q16" i="3"/>
  <c r="U15" i="3"/>
  <c r="Q15" i="3"/>
  <c r="U14" i="3"/>
  <c r="Q14" i="3"/>
  <c r="U13" i="3"/>
  <c r="Q13" i="3"/>
  <c r="U12" i="3"/>
  <c r="Q12" i="3"/>
  <c r="U11" i="3"/>
  <c r="Q11" i="3"/>
  <c r="X11" i="3" s="1"/>
  <c r="Q10" i="3"/>
  <c r="X10" i="3" s="1"/>
  <c r="U10" i="3"/>
  <c r="Q9" i="3"/>
  <c r="X9" i="3" s="1"/>
  <c r="U9" i="3"/>
  <c r="Q8" i="3"/>
  <c r="X8" i="3" s="1"/>
  <c r="U8" i="3"/>
  <c r="Q7" i="3"/>
  <c r="X7" i="3" s="1"/>
  <c r="U7" i="3"/>
  <c r="Q54" i="3"/>
  <c r="U54" i="3"/>
  <c r="Q53" i="3"/>
  <c r="U53" i="3"/>
  <c r="Q51" i="3"/>
  <c r="U51" i="3"/>
  <c r="Q49" i="3"/>
  <c r="U49" i="3"/>
  <c r="Q47" i="3"/>
  <c r="U47" i="3"/>
  <c r="Q45" i="3"/>
  <c r="U45" i="3"/>
  <c r="Q42" i="3"/>
  <c r="U42" i="3"/>
  <c r="W9" i="3" l="1"/>
  <c r="W10" i="3"/>
  <c r="W7" i="3"/>
  <c r="W8" i="3"/>
  <c r="D13" i="6"/>
  <c r="L102" i="4"/>
  <c r="L91" i="4"/>
  <c r="L85" i="4"/>
  <c r="L94" i="4"/>
  <c r="L70" i="4"/>
  <c r="L78" i="4"/>
  <c r="AC10" i="3"/>
  <c r="L89" i="4"/>
  <c r="L92" i="4"/>
  <c r="L58" i="4"/>
  <c r="L83" i="4"/>
  <c r="L55" i="4"/>
  <c r="L68" i="4"/>
  <c r="L71" i="4"/>
  <c r="L69" i="4"/>
  <c r="L103" i="4"/>
  <c r="L86" i="4"/>
  <c r="L100" i="4"/>
  <c r="L76" i="4"/>
  <c r="L104" i="4"/>
  <c r="L88" i="4"/>
  <c r="L64" i="4"/>
  <c r="L66" i="4"/>
  <c r="L63" i="4"/>
  <c r="L67" i="4"/>
  <c r="L99" i="4"/>
  <c r="L81" i="4"/>
  <c r="L101" i="4"/>
  <c r="L77" i="4"/>
  <c r="L82" i="4"/>
  <c r="L73" i="4"/>
  <c r="L95" i="4"/>
  <c r="L98" i="4"/>
  <c r="L57" i="4"/>
  <c r="L56" i="4"/>
  <c r="L79" i="4"/>
  <c r="L80" i="4"/>
  <c r="L84" i="4"/>
  <c r="L60" i="4"/>
  <c r="L62" i="4"/>
  <c r="L72" i="4"/>
  <c r="L74" i="4"/>
  <c r="L75" i="4"/>
  <c r="L59" i="4"/>
  <c r="L61" i="4"/>
  <c r="L87" i="4"/>
  <c r="L90" i="4"/>
  <c r="L93" i="4"/>
  <c r="L65" i="4"/>
  <c r="L97" i="4"/>
  <c r="AC25" i="3"/>
  <c r="Y48" i="3"/>
  <c r="E48" i="4" s="1"/>
  <c r="AC47" i="3"/>
  <c r="AC19" i="3"/>
  <c r="AC23" i="3"/>
  <c r="AC27" i="3"/>
  <c r="Y39" i="3"/>
  <c r="E39" i="4" s="1"/>
  <c r="Y44" i="3"/>
  <c r="E44" i="4" s="1"/>
  <c r="AC51" i="3"/>
  <c r="AC52" i="3"/>
  <c r="AC21" i="3"/>
  <c r="Y29" i="3"/>
  <c r="E29" i="4" s="1"/>
  <c r="AC41" i="3"/>
  <c r="AC49" i="3"/>
  <c r="AC40" i="3"/>
  <c r="AC53" i="3"/>
  <c r="Y43" i="3"/>
  <c r="E43" i="4" s="1"/>
  <c r="AC43" i="3"/>
  <c r="AC22" i="3"/>
  <c r="Y22" i="3"/>
  <c r="E22" i="4" s="1"/>
  <c r="AC26" i="3"/>
  <c r="Y26" i="3"/>
  <c r="E26" i="4" s="1"/>
  <c r="AC42" i="3"/>
  <c r="Y42" i="3"/>
  <c r="E42" i="4" s="1"/>
  <c r="AC50" i="3"/>
  <c r="Y50" i="3"/>
  <c r="E50" i="4" s="1"/>
  <c r="D28" i="4"/>
  <c r="Y9" i="3"/>
  <c r="E9" i="4" s="1"/>
  <c r="AC9" i="3"/>
  <c r="Y47" i="3" l="1"/>
  <c r="E47" i="4" s="1"/>
  <c r="Y25" i="3"/>
  <c r="E25" i="4" s="1"/>
  <c r="AC39" i="3"/>
  <c r="Y27" i="3"/>
  <c r="E27" i="4" s="1"/>
  <c r="Y10" i="3"/>
  <c r="E10" i="4" s="1"/>
  <c r="Y23" i="3"/>
  <c r="E23" i="4" s="1"/>
  <c r="AC48" i="3"/>
  <c r="Y21" i="3"/>
  <c r="E21" i="4" s="1"/>
  <c r="AC29" i="3"/>
  <c r="AC44" i="3"/>
  <c r="Y49" i="3"/>
  <c r="E49" i="4" s="1"/>
  <c r="Y19" i="3"/>
  <c r="E19" i="4" s="1"/>
  <c r="Y40" i="3"/>
  <c r="E40" i="4" s="1"/>
  <c r="Y51" i="3"/>
  <c r="E51" i="4" s="1"/>
  <c r="Y41" i="3"/>
  <c r="E41" i="4" s="1"/>
  <c r="Y52" i="3"/>
  <c r="E52" i="4" s="1"/>
  <c r="Y53" i="3"/>
  <c r="E53" i="4" s="1"/>
  <c r="AC38" i="3"/>
  <c r="Y38" i="3"/>
  <c r="E38" i="4" s="1"/>
  <c r="AC30" i="3"/>
  <c r="Y30" i="3"/>
  <c r="E30" i="4" s="1"/>
  <c r="AC18" i="3"/>
  <c r="Y18" i="3"/>
  <c r="E18" i="4" s="1"/>
  <c r="AC54" i="3"/>
  <c r="Y54" i="3"/>
  <c r="E54" i="4" s="1"/>
  <c r="AC37" i="3"/>
  <c r="Y37" i="3"/>
  <c r="E37" i="4" s="1"/>
  <c r="AC17" i="3"/>
  <c r="Y17" i="3"/>
  <c r="E17" i="4" s="1"/>
  <c r="AC36" i="3"/>
  <c r="Y36" i="3"/>
  <c r="E36" i="4" s="1"/>
  <c r="AC28" i="3"/>
  <c r="Y28" i="3"/>
  <c r="E28" i="4" s="1"/>
  <c r="AC16" i="3"/>
  <c r="Y16" i="3"/>
  <c r="E16" i="4" s="1"/>
  <c r="AC45" i="3"/>
  <c r="Y45" i="3"/>
  <c r="E45" i="4" s="1"/>
  <c r="Y35" i="3"/>
  <c r="E35" i="4" s="1"/>
  <c r="AC35" i="3"/>
  <c r="Y15" i="3"/>
  <c r="E15" i="4" s="1"/>
  <c r="AC15" i="3"/>
  <c r="AC34" i="3"/>
  <c r="Y34" i="3"/>
  <c r="E34" i="4" s="1"/>
  <c r="AC24" i="3"/>
  <c r="Y24" i="3"/>
  <c r="E24" i="4" s="1"/>
  <c r="AC14" i="3"/>
  <c r="Y14" i="3"/>
  <c r="E14" i="4" s="1"/>
  <c r="AC33" i="3"/>
  <c r="Y33" i="3"/>
  <c r="E33" i="4" s="1"/>
  <c r="AC13" i="3"/>
  <c r="Y13" i="3"/>
  <c r="E13" i="4" s="1"/>
  <c r="AC46" i="3"/>
  <c r="Y46" i="3"/>
  <c r="E46" i="4" s="1"/>
  <c r="AC32" i="3"/>
  <c r="Y32" i="3"/>
  <c r="E32" i="4" s="1"/>
  <c r="AC20" i="3"/>
  <c r="Y20" i="3"/>
  <c r="E20" i="4" s="1"/>
  <c r="AC12" i="3"/>
  <c r="Y12" i="3"/>
  <c r="E12" i="4" s="1"/>
  <c r="AC31" i="3"/>
  <c r="Y31" i="3"/>
  <c r="E31" i="4" s="1"/>
  <c r="AC11" i="3"/>
  <c r="Y11" i="3"/>
  <c r="E11" i="4" s="1"/>
  <c r="AC7" i="3"/>
  <c r="Y7" i="3"/>
  <c r="E7" i="4" s="1"/>
  <c r="AC8" i="3"/>
  <c r="Y8" i="3"/>
  <c r="E8" i="4" s="1"/>
  <c r="D40" i="4"/>
  <c r="D53" i="4"/>
  <c r="D13" i="4"/>
  <c r="D38" i="4"/>
  <c r="D20" i="4"/>
  <c r="D43" i="4"/>
  <c r="D26" i="4"/>
  <c r="D19" i="4"/>
  <c r="D27" i="4"/>
  <c r="D12" i="4"/>
  <c r="D50" i="4"/>
  <c r="D36" i="4"/>
  <c r="D44" i="4"/>
  <c r="D9" i="4"/>
  <c r="D18" i="4"/>
  <c r="D42" i="4"/>
  <c r="D37" i="4"/>
  <c r="D45" i="4"/>
  <c r="D32" i="4"/>
  <c r="D21" i="4"/>
  <c r="D34" i="4"/>
  <c r="D15" i="4"/>
  <c r="D10" i="4"/>
  <c r="D49" i="4"/>
  <c r="D29" i="4"/>
  <c r="D33" i="4"/>
  <c r="D46" i="4"/>
  <c r="D39" i="4"/>
  <c r="D47" i="4"/>
  <c r="D52" i="4"/>
  <c r="D23" i="4"/>
  <c r="D48" i="4"/>
  <c r="D54" i="4"/>
  <c r="F28" i="4"/>
  <c r="H28" i="4" s="1"/>
  <c r="D30" i="4"/>
  <c r="D51" i="4"/>
  <c r="D31" i="4"/>
  <c r="D35" i="4"/>
  <c r="D14" i="4"/>
  <c r="D41" i="4"/>
  <c r="D22" i="4"/>
  <c r="D17" i="4"/>
  <c r="D25" i="4"/>
  <c r="D11" i="4"/>
  <c r="D16" i="4"/>
  <c r="D24" i="4"/>
  <c r="F16" i="4" l="1"/>
  <c r="H16" i="4" s="1"/>
  <c r="F21" i="4"/>
  <c r="H21" i="4" s="1"/>
  <c r="F42" i="4"/>
  <c r="F41" i="4"/>
  <c r="H41" i="4" s="1"/>
  <c r="F24" i="4"/>
  <c r="H24" i="4" s="1"/>
  <c r="F52" i="4"/>
  <c r="H52" i="4" s="1"/>
  <c r="F46" i="4"/>
  <c r="H46" i="4" s="1"/>
  <c r="F49" i="4"/>
  <c r="H49" i="4" s="1"/>
  <c r="F20" i="4"/>
  <c r="H20" i="4" s="1"/>
  <c r="F51" i="4"/>
  <c r="H51" i="4" s="1"/>
  <c r="F11" i="4"/>
  <c r="H11" i="4" s="1"/>
  <c r="F22" i="4"/>
  <c r="H22" i="4" s="1"/>
  <c r="F31" i="4"/>
  <c r="H31" i="4" s="1"/>
  <c r="I28" i="4"/>
  <c r="K28" i="4"/>
  <c r="J28" i="4"/>
  <c r="F23" i="4"/>
  <c r="H23" i="4" s="1"/>
  <c r="F39" i="4"/>
  <c r="H39" i="4" s="1"/>
  <c r="F34" i="4"/>
  <c r="H34" i="4" s="1"/>
  <c r="F37" i="4"/>
  <c r="H37" i="4" s="1"/>
  <c r="F44" i="4"/>
  <c r="H44" i="4" s="1"/>
  <c r="F50" i="4"/>
  <c r="H50" i="4" s="1"/>
  <c r="F19" i="4"/>
  <c r="H19" i="4" s="1"/>
  <c r="F43" i="4"/>
  <c r="H43" i="4" s="1"/>
  <c r="F53" i="4"/>
  <c r="H53" i="4" s="1"/>
  <c r="F17" i="4"/>
  <c r="H17" i="4" s="1"/>
  <c r="F35" i="4"/>
  <c r="H35" i="4" s="1"/>
  <c r="F48" i="4"/>
  <c r="H48" i="4" s="1"/>
  <c r="F47" i="4"/>
  <c r="H47" i="4" s="1"/>
  <c r="F29" i="4"/>
  <c r="H29" i="4" s="1"/>
  <c r="F10" i="4"/>
  <c r="H10" i="4" s="1"/>
  <c r="F15" i="4"/>
  <c r="H15" i="4" s="1"/>
  <c r="F45" i="4"/>
  <c r="H45" i="4" s="1"/>
  <c r="F9" i="4"/>
  <c r="H9" i="4" s="1"/>
  <c r="F36" i="4"/>
  <c r="H36" i="4" s="1"/>
  <c r="F27" i="4"/>
  <c r="H27" i="4" s="1"/>
  <c r="F13" i="4"/>
  <c r="H13" i="4" s="1"/>
  <c r="F25" i="4"/>
  <c r="H25" i="4" s="1"/>
  <c r="F14" i="4"/>
  <c r="H14" i="4" s="1"/>
  <c r="F30" i="4"/>
  <c r="H30" i="4" s="1"/>
  <c r="F54" i="4"/>
  <c r="H54" i="4" s="1"/>
  <c r="F33" i="4"/>
  <c r="H33" i="4" s="1"/>
  <c r="F32" i="4"/>
  <c r="H32" i="4" s="1"/>
  <c r="F18" i="4"/>
  <c r="H18" i="4" s="1"/>
  <c r="F12" i="4"/>
  <c r="H12" i="4" s="1"/>
  <c r="F26" i="4"/>
  <c r="H26" i="4" s="1"/>
  <c r="F38" i="4"/>
  <c r="H38" i="4" s="1"/>
  <c r="F40" i="4"/>
  <c r="H40" i="4" s="1"/>
  <c r="Q6" i="3"/>
  <c r="V6" i="3"/>
  <c r="U6" i="3"/>
  <c r="X6" i="3" l="1"/>
  <c r="W6" i="3"/>
  <c r="I42" i="4"/>
  <c r="H42" i="4"/>
  <c r="K21" i="4"/>
  <c r="I21" i="4"/>
  <c r="L28" i="4"/>
  <c r="Z28" i="3" s="1"/>
  <c r="AA28" i="3" s="1"/>
  <c r="AB28" i="3" s="1"/>
  <c r="K49" i="4"/>
  <c r="J41" i="4"/>
  <c r="J52" i="4"/>
  <c r="J46" i="4"/>
  <c r="J42" i="4"/>
  <c r="K51" i="4"/>
  <c r="J21" i="4"/>
  <c r="J20" i="4"/>
  <c r="D5" i="4"/>
  <c r="K42" i="4"/>
  <c r="J51" i="4"/>
  <c r="K41" i="4"/>
  <c r="I41" i="4"/>
  <c r="I20" i="4"/>
  <c r="K24" i="4"/>
  <c r="K20" i="4"/>
  <c r="J24" i="4"/>
  <c r="I24" i="4"/>
  <c r="K52" i="4"/>
  <c r="J49" i="4"/>
  <c r="I46" i="4"/>
  <c r="K46" i="4"/>
  <c r="I52" i="4"/>
  <c r="I49" i="4"/>
  <c r="I51" i="4"/>
  <c r="D7" i="4"/>
  <c r="I26" i="4"/>
  <c r="K26" i="4"/>
  <c r="J26" i="4"/>
  <c r="I33" i="4"/>
  <c r="K33" i="4"/>
  <c r="J33" i="4"/>
  <c r="I25" i="4"/>
  <c r="J25" i="4"/>
  <c r="K25" i="4"/>
  <c r="I9" i="4"/>
  <c r="J9" i="4"/>
  <c r="K9" i="4"/>
  <c r="I29" i="4"/>
  <c r="J29" i="4"/>
  <c r="K29" i="4"/>
  <c r="I17" i="4"/>
  <c r="J17" i="4"/>
  <c r="K17" i="4"/>
  <c r="I19" i="4"/>
  <c r="J19" i="4"/>
  <c r="K19" i="4"/>
  <c r="I34" i="4"/>
  <c r="J34" i="4"/>
  <c r="K34" i="4"/>
  <c r="I31" i="4"/>
  <c r="J31" i="4"/>
  <c r="K31" i="4"/>
  <c r="I12" i="4"/>
  <c r="J12" i="4"/>
  <c r="K12" i="4"/>
  <c r="I54" i="4"/>
  <c r="J54" i="4"/>
  <c r="K54" i="4"/>
  <c r="I13" i="4"/>
  <c r="K13" i="4"/>
  <c r="J13" i="4"/>
  <c r="I45" i="4"/>
  <c r="J45" i="4"/>
  <c r="K45" i="4"/>
  <c r="I47" i="4"/>
  <c r="K47" i="4"/>
  <c r="J47" i="4"/>
  <c r="I16" i="4"/>
  <c r="J16" i="4"/>
  <c r="K16" i="4"/>
  <c r="I50" i="4"/>
  <c r="K50" i="4"/>
  <c r="J50" i="4"/>
  <c r="I39" i="4"/>
  <c r="J39" i="4"/>
  <c r="K39" i="4"/>
  <c r="I22" i="4"/>
  <c r="J22" i="4"/>
  <c r="K22" i="4"/>
  <c r="I40" i="4"/>
  <c r="J40" i="4"/>
  <c r="K40" i="4"/>
  <c r="I18" i="4"/>
  <c r="K18" i="4"/>
  <c r="J18" i="4"/>
  <c r="I30" i="4"/>
  <c r="J30" i="4"/>
  <c r="K30" i="4"/>
  <c r="I27" i="4"/>
  <c r="K27" i="4"/>
  <c r="J27" i="4"/>
  <c r="I15" i="4"/>
  <c r="J15" i="4"/>
  <c r="K15" i="4"/>
  <c r="I48" i="4"/>
  <c r="J48" i="4"/>
  <c r="K48" i="4"/>
  <c r="I53" i="4"/>
  <c r="J53" i="4"/>
  <c r="K53" i="4"/>
  <c r="I44" i="4"/>
  <c r="J44" i="4"/>
  <c r="K44" i="4"/>
  <c r="I23" i="4"/>
  <c r="J23" i="4"/>
  <c r="K23" i="4"/>
  <c r="I11" i="4"/>
  <c r="K11" i="4"/>
  <c r="J11" i="4"/>
  <c r="I38" i="4"/>
  <c r="J38" i="4"/>
  <c r="K38" i="4"/>
  <c r="I32" i="4"/>
  <c r="J32" i="4"/>
  <c r="K32" i="4"/>
  <c r="I14" i="4"/>
  <c r="J14" i="4"/>
  <c r="K14" i="4"/>
  <c r="I36" i="4"/>
  <c r="J36" i="4"/>
  <c r="K36" i="4"/>
  <c r="I10" i="4"/>
  <c r="J10" i="4"/>
  <c r="K10" i="4"/>
  <c r="I35" i="4"/>
  <c r="K35" i="4"/>
  <c r="J35" i="4"/>
  <c r="I43" i="4"/>
  <c r="J43" i="4"/>
  <c r="K43" i="4"/>
  <c r="I37" i="4"/>
  <c r="J37" i="4"/>
  <c r="K37" i="4"/>
  <c r="L21" i="4" l="1"/>
  <c r="Z21" i="3" s="1"/>
  <c r="AA21" i="3" s="1"/>
  <c r="AB21" i="3" s="1"/>
  <c r="L36" i="4"/>
  <c r="Z36" i="3" s="1"/>
  <c r="AA36" i="3" s="1"/>
  <c r="AB36" i="3" s="1"/>
  <c r="L11" i="4"/>
  <c r="L48" i="4"/>
  <c r="Z48" i="3" s="1"/>
  <c r="AA48" i="3" s="1"/>
  <c r="AB48" i="3" s="1"/>
  <c r="L18" i="4"/>
  <c r="Z18" i="3" s="1"/>
  <c r="AA18" i="3" s="1"/>
  <c r="AB18" i="3" s="1"/>
  <c r="L39" i="4"/>
  <c r="Z39" i="3" s="1"/>
  <c r="AA39" i="3" s="1"/>
  <c r="AB39" i="3" s="1"/>
  <c r="L50" i="4"/>
  <c r="Z50" i="3" s="1"/>
  <c r="AA50" i="3" s="1"/>
  <c r="AB50" i="3" s="1"/>
  <c r="L13" i="4"/>
  <c r="Z13" i="3" s="1"/>
  <c r="AA13" i="3" s="1"/>
  <c r="AB13" i="3" s="1"/>
  <c r="L31" i="4"/>
  <c r="Z31" i="3" s="1"/>
  <c r="AA31" i="3" s="1"/>
  <c r="AB31" i="3" s="1"/>
  <c r="L34" i="4"/>
  <c r="Z34" i="3" s="1"/>
  <c r="AA34" i="3" s="1"/>
  <c r="AB34" i="3" s="1"/>
  <c r="L9" i="4"/>
  <c r="Z9" i="3" s="1"/>
  <c r="AA9" i="3" s="1"/>
  <c r="AB9" i="3" s="1"/>
  <c r="L24" i="4"/>
  <c r="Z24" i="3" s="1"/>
  <c r="AA24" i="3" s="1"/>
  <c r="AB24" i="3" s="1"/>
  <c r="L37" i="4"/>
  <c r="Z37" i="3" s="1"/>
  <c r="AA37" i="3" s="1"/>
  <c r="AB37" i="3" s="1"/>
  <c r="L10" i="4"/>
  <c r="Z10" i="3" s="1"/>
  <c r="AA10" i="3" s="1"/>
  <c r="AB10" i="3" s="1"/>
  <c r="L53" i="4"/>
  <c r="Z53" i="3" s="1"/>
  <c r="AA53" i="3" s="1"/>
  <c r="AB53" i="3" s="1"/>
  <c r="L30" i="4"/>
  <c r="Z30" i="3" s="1"/>
  <c r="AA30" i="3" s="1"/>
  <c r="AB30" i="3" s="1"/>
  <c r="L45" i="4"/>
  <c r="Z45" i="3" s="1"/>
  <c r="AA45" i="3" s="1"/>
  <c r="AB45" i="3" s="1"/>
  <c r="L29" i="4"/>
  <c r="Z29" i="3" s="1"/>
  <c r="AA29" i="3" s="1"/>
  <c r="AB29" i="3" s="1"/>
  <c r="L20" i="4"/>
  <c r="L43" i="4"/>
  <c r="Z43" i="3" s="1"/>
  <c r="AA43" i="3" s="1"/>
  <c r="AB43" i="3" s="1"/>
  <c r="L35" i="4"/>
  <c r="Z35" i="3" s="1"/>
  <c r="AA35" i="3" s="1"/>
  <c r="AB35" i="3" s="1"/>
  <c r="L32" i="4"/>
  <c r="Z32" i="3" s="1"/>
  <c r="AA32" i="3" s="1"/>
  <c r="AB32" i="3" s="1"/>
  <c r="L44" i="4"/>
  <c r="Z44" i="3" s="1"/>
  <c r="AA44" i="3" s="1"/>
  <c r="AB44" i="3" s="1"/>
  <c r="L15" i="4"/>
  <c r="Z15" i="3" s="1"/>
  <c r="AA15" i="3" s="1"/>
  <c r="AB15" i="3" s="1"/>
  <c r="L27" i="4"/>
  <c r="Z27" i="3" s="1"/>
  <c r="AA27" i="3" s="1"/>
  <c r="AB27" i="3" s="1"/>
  <c r="L22" i="4"/>
  <c r="Z22" i="3" s="1"/>
  <c r="AA22" i="3" s="1"/>
  <c r="AB22" i="3" s="1"/>
  <c r="L47" i="4"/>
  <c r="Z47" i="3" s="1"/>
  <c r="AA47" i="3" s="1"/>
  <c r="AB47" i="3" s="1"/>
  <c r="L12" i="4"/>
  <c r="Z12" i="3" s="1"/>
  <c r="AA12" i="3" s="1"/>
  <c r="AB12" i="3" s="1"/>
  <c r="L17" i="4"/>
  <c r="Z17" i="3" s="1"/>
  <c r="AA17" i="3" s="1"/>
  <c r="AB17" i="3" s="1"/>
  <c r="L25" i="4"/>
  <c r="L33" i="4"/>
  <c r="Z33" i="3" s="1"/>
  <c r="AA33" i="3" s="1"/>
  <c r="AB33" i="3" s="1"/>
  <c r="L52" i="4"/>
  <c r="Z52" i="3" s="1"/>
  <c r="AA52" i="3" s="1"/>
  <c r="AB52" i="3" s="1"/>
  <c r="L38" i="4"/>
  <c r="Z38" i="3" s="1"/>
  <c r="AA38" i="3" s="1"/>
  <c r="AB38" i="3" s="1"/>
  <c r="L26" i="4"/>
  <c r="Z26" i="3" s="1"/>
  <c r="AA26" i="3" s="1"/>
  <c r="AB26" i="3" s="1"/>
  <c r="L14" i="4"/>
  <c r="Z14" i="3" s="1"/>
  <c r="AA14" i="3" s="1"/>
  <c r="AB14" i="3" s="1"/>
  <c r="L23" i="4"/>
  <c r="Z23" i="3" s="1"/>
  <c r="AA23" i="3" s="1"/>
  <c r="AB23" i="3" s="1"/>
  <c r="L40" i="4"/>
  <c r="Z40" i="3" s="1"/>
  <c r="AA40" i="3" s="1"/>
  <c r="AB40" i="3" s="1"/>
  <c r="L16" i="4"/>
  <c r="Z16" i="3" s="1"/>
  <c r="AA16" i="3" s="1"/>
  <c r="AB16" i="3" s="1"/>
  <c r="L54" i="4"/>
  <c r="Z54" i="3" s="1"/>
  <c r="AA54" i="3" s="1"/>
  <c r="AB54" i="3" s="1"/>
  <c r="L19" i="4"/>
  <c r="Z19" i="3" s="1"/>
  <c r="AA19" i="3" s="1"/>
  <c r="AB19" i="3" s="1"/>
  <c r="L41" i="4"/>
  <c r="Z41" i="3" s="1"/>
  <c r="AA41" i="3" s="1"/>
  <c r="AB41" i="3" s="1"/>
  <c r="L49" i="4"/>
  <c r="Z49" i="3" s="1"/>
  <c r="AA49" i="3" s="1"/>
  <c r="AB49" i="3" s="1"/>
  <c r="L42" i="4"/>
  <c r="Z42" i="3" s="1"/>
  <c r="AA42" i="3" s="1"/>
  <c r="AB42" i="3" s="1"/>
  <c r="L51" i="4"/>
  <c r="Z51" i="3" s="1"/>
  <c r="AA51" i="3" s="1"/>
  <c r="AB51" i="3" s="1"/>
  <c r="L46" i="4"/>
  <c r="Z46" i="3" s="1"/>
  <c r="AA46" i="3" s="1"/>
  <c r="AB46" i="3" s="1"/>
  <c r="AC6" i="3"/>
  <c r="Y6" i="3"/>
  <c r="E6" i="4" s="1"/>
  <c r="Z20" i="3"/>
  <c r="AA20" i="3" s="1"/>
  <c r="AB20" i="3" s="1"/>
  <c r="Z25" i="3"/>
  <c r="AA25" i="3" s="1"/>
  <c r="AB25" i="3" s="1"/>
  <c r="D8" i="4"/>
  <c r="D6" i="4"/>
  <c r="F7" i="4"/>
  <c r="H7" i="4" s="1"/>
  <c r="Z11" i="3" l="1"/>
  <c r="AA11" i="3" s="1"/>
  <c r="AB11" i="3" s="1"/>
  <c r="AC105" i="3"/>
  <c r="AC106" i="3"/>
  <c r="E5" i="4"/>
  <c r="F5" i="4" s="1"/>
  <c r="H5" i="4" s="1"/>
  <c r="F6" i="4"/>
  <c r="H6" i="4" s="1"/>
  <c r="I7" i="4"/>
  <c r="J7" i="4"/>
  <c r="K7" i="4"/>
  <c r="F8" i="4"/>
  <c r="H8" i="4" s="1"/>
  <c r="I5" i="4" l="1"/>
  <c r="L7" i="4"/>
  <c r="Z7" i="3" s="1"/>
  <c r="AA7" i="3" s="1"/>
  <c r="AB7" i="3" s="1"/>
  <c r="J5" i="4"/>
  <c r="I8" i="4"/>
  <c r="J8" i="4"/>
  <c r="K8" i="4"/>
  <c r="K5" i="4"/>
  <c r="J6" i="4"/>
  <c r="I6" i="4"/>
  <c r="K6" i="4"/>
  <c r="L5" i="4" l="1"/>
  <c r="L6" i="4"/>
  <c r="L8" i="4"/>
  <c r="Z8" i="3" s="1"/>
  <c r="AA8" i="3" s="1"/>
  <c r="AB8" i="3" s="1"/>
  <c r="L105" i="4" l="1"/>
  <c r="Z55" i="3" s="1"/>
  <c r="AA55" i="3" s="1"/>
  <c r="AB55" i="3" s="1"/>
  <c r="Z6" i="3"/>
  <c r="AA6" i="3" s="1"/>
  <c r="AB6" i="3" s="1"/>
  <c r="Z5" i="3"/>
  <c r="AA5" i="3" l="1"/>
  <c r="AB5" i="3" s="1"/>
  <c r="AB105" i="3" s="1"/>
  <c r="F13" i="6"/>
  <c r="D15" i="6" s="1"/>
</calcChain>
</file>

<file path=xl/comments1.xml><?xml version="1.0" encoding="utf-8"?>
<comments xmlns="http://schemas.openxmlformats.org/spreadsheetml/2006/main">
  <authors>
    <author>ParsaCo</author>
  </authors>
  <commentList>
    <comment ref="C23" authorId="0" shapeId="0">
      <text>
        <r>
          <rPr>
            <b/>
            <sz val="9"/>
            <color indexed="81"/>
            <rFont val="Tahoma"/>
            <family val="2"/>
          </rPr>
          <t>ParsaCo:</t>
        </r>
        <r>
          <rPr>
            <sz val="9"/>
            <color indexed="81"/>
            <rFont val="Tahoma"/>
            <family val="2"/>
          </rPr>
          <t xml:space="preserve">
برای ماه 30 روزه 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ParsaCo:</t>
        </r>
        <r>
          <rPr>
            <sz val="9"/>
            <color indexed="81"/>
            <rFont val="Tahoma"/>
            <family val="2"/>
          </rPr>
          <t xml:space="preserve">
برای ماه 31 روزه 
</t>
        </r>
      </text>
    </comment>
  </commentList>
</comments>
</file>

<file path=xl/comments2.xml><?xml version="1.0" encoding="utf-8"?>
<comments xmlns="http://schemas.openxmlformats.org/spreadsheetml/2006/main">
  <authors>
    <author>ParsaCo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ParsaCo:</t>
        </r>
        <r>
          <rPr>
            <sz val="9"/>
            <color indexed="81"/>
            <rFont val="Tahoma"/>
            <family val="2"/>
          </rPr>
          <t xml:space="preserve">
با وارد کردن کد پرسنل کارمند مورد نظر اطلاعات آن به صورت خودکار وارد میشود 
</t>
        </r>
      </text>
    </comment>
  </commentList>
</comments>
</file>

<file path=xl/sharedStrings.xml><?xml version="1.0" encoding="utf-8"?>
<sst xmlns="http://schemas.openxmlformats.org/spreadsheetml/2006/main" count="135" uniqueCount="119">
  <si>
    <t xml:space="preserve">ردیف </t>
  </si>
  <si>
    <t xml:space="preserve">تاریخ تولد </t>
  </si>
  <si>
    <t xml:space="preserve">نام پدر </t>
  </si>
  <si>
    <t xml:space="preserve">مدرک تحصیلی </t>
  </si>
  <si>
    <t xml:space="preserve">سمت </t>
  </si>
  <si>
    <t xml:space="preserve">حقوق پایه </t>
  </si>
  <si>
    <t xml:space="preserve">حق  خوار و بار </t>
  </si>
  <si>
    <t xml:space="preserve">حق  مسکن </t>
  </si>
  <si>
    <t>سایر مزایا ( ثابت )</t>
  </si>
  <si>
    <t>سایر مزایا ( متغیر و بسته به کارکرد )</t>
  </si>
  <si>
    <t xml:space="preserve">کد ملی </t>
  </si>
  <si>
    <t xml:space="preserve">کد پرسنلی </t>
  </si>
  <si>
    <t xml:space="preserve">محل تولد </t>
  </si>
  <si>
    <t xml:space="preserve">تلفن </t>
  </si>
  <si>
    <t xml:space="preserve">آدرس </t>
  </si>
  <si>
    <t xml:space="preserve">نوع ضمانت </t>
  </si>
  <si>
    <t xml:space="preserve">اطلاعات هویتی </t>
  </si>
  <si>
    <t xml:space="preserve">جمع حقوق و دستمزد </t>
  </si>
  <si>
    <t xml:space="preserve">اطلاعات کارکنان شرکت </t>
  </si>
  <si>
    <t xml:space="preserve">اطلاعات  قرارداد حقوق و دستمزد </t>
  </si>
  <si>
    <t>کارکرد (روز )</t>
  </si>
  <si>
    <t>اضافه کاری (ساعت )</t>
  </si>
  <si>
    <t xml:space="preserve">ایام هفته </t>
  </si>
  <si>
    <t>جمعه</t>
  </si>
  <si>
    <t xml:space="preserve">اقساط </t>
  </si>
  <si>
    <t xml:space="preserve">مساعده </t>
  </si>
  <si>
    <t xml:space="preserve">کسورات </t>
  </si>
  <si>
    <t xml:space="preserve">اطلاعات ورودی </t>
  </si>
  <si>
    <t xml:space="preserve">بن و مسکن </t>
  </si>
  <si>
    <t xml:space="preserve">اضافه کاری </t>
  </si>
  <si>
    <t>ماموریت(روز)</t>
  </si>
  <si>
    <t>سایر مزایا</t>
  </si>
  <si>
    <t xml:space="preserve">سایر مزایا </t>
  </si>
  <si>
    <t xml:space="preserve">7% حق بیمه </t>
  </si>
  <si>
    <t xml:space="preserve">مالیات </t>
  </si>
  <si>
    <t xml:space="preserve">کسورات پرداختی </t>
  </si>
  <si>
    <t xml:space="preserve">خالص دریافتی </t>
  </si>
  <si>
    <t xml:space="preserve">حقوق ومزایا </t>
  </si>
  <si>
    <t xml:space="preserve">حقوق پایه روزانه </t>
  </si>
  <si>
    <t xml:space="preserve">کسورات  حقوق </t>
  </si>
  <si>
    <t xml:space="preserve">جمع  کل کسورات </t>
  </si>
  <si>
    <t xml:space="preserve">هزینه تمام شده هر پرسنل </t>
  </si>
  <si>
    <t xml:space="preserve">جمع خالص واریزی برای  کارکنان </t>
  </si>
  <si>
    <t>محاسبات مالیات حقوق</t>
  </si>
  <si>
    <t>کد</t>
  </si>
  <si>
    <t>حقوق و مزایا</t>
  </si>
  <si>
    <t xml:space="preserve">از </t>
  </si>
  <si>
    <t>جمع</t>
  </si>
  <si>
    <t>تا</t>
  </si>
  <si>
    <t>مالیات (درصد)</t>
  </si>
  <si>
    <t>جمع کل</t>
  </si>
  <si>
    <t xml:space="preserve">لیست حقوق و دستمزد هوشمند </t>
  </si>
  <si>
    <t>www.taraazname.ir</t>
  </si>
  <si>
    <t xml:space="preserve">حقوق پایه  روزانه </t>
  </si>
  <si>
    <t>نام کارمند</t>
  </si>
  <si>
    <t xml:space="preserve">نام کارمند </t>
  </si>
  <si>
    <t xml:space="preserve">نرخ مالیات  حقوق کارکنان </t>
  </si>
  <si>
    <t xml:space="preserve">نرخ اضافه کاری ایام هفته </t>
  </si>
  <si>
    <t xml:space="preserve">فوق العاده مامووریت(معاف از مالیات و بیمه  ) </t>
  </si>
  <si>
    <t xml:space="preserve">بیمه سهم کارفرما </t>
  </si>
  <si>
    <t xml:space="preserve">جمع کل هزینه  بیمه  سهم کارفرما </t>
  </si>
  <si>
    <t xml:space="preserve">تاریخ شروع فعالیت </t>
  </si>
  <si>
    <t>نام و نام خانوادگی</t>
  </si>
  <si>
    <t>شماره ملی</t>
  </si>
  <si>
    <t>کارکرد ماهانه</t>
  </si>
  <si>
    <r>
      <t xml:space="preserve">حقوق و دستمزد </t>
    </r>
    <r>
      <rPr>
        <b/>
        <sz val="9"/>
        <color theme="1"/>
        <rFont val="IRANSansMobileFaNum Medium"/>
        <family val="2"/>
      </rPr>
      <t>(ريال)</t>
    </r>
  </si>
  <si>
    <r>
      <t xml:space="preserve">کسورات </t>
    </r>
    <r>
      <rPr>
        <b/>
        <sz val="9"/>
        <color theme="1"/>
        <rFont val="IRANSansMobileFaNum Medium"/>
        <family val="2"/>
      </rPr>
      <t>(ريال)</t>
    </r>
  </si>
  <si>
    <t>کارکرد-روز</t>
  </si>
  <si>
    <t>حقوق ثابت</t>
  </si>
  <si>
    <t>بیمه سهم کارمند</t>
  </si>
  <si>
    <t>مالیات حقوق</t>
  </si>
  <si>
    <t>بن و مسکن</t>
  </si>
  <si>
    <t>قسط وام</t>
  </si>
  <si>
    <t>مساعده</t>
  </si>
  <si>
    <t>اضافه کاری</t>
  </si>
  <si>
    <t>سایر کسورات</t>
  </si>
  <si>
    <t>خالص پرداختی</t>
  </si>
  <si>
    <t>ريال</t>
  </si>
  <si>
    <t>کد پرسنلی کارمند</t>
  </si>
  <si>
    <t xml:space="preserve">امضای مدیر مالی </t>
  </si>
  <si>
    <t xml:space="preserve">امضای مدیر عامل </t>
  </si>
  <si>
    <t xml:space="preserve">ماه مربوط به اطلاعات فایل </t>
  </si>
  <si>
    <t xml:space="preserve">تاریخ </t>
  </si>
  <si>
    <r>
      <t xml:space="preserve">جمعه کاری </t>
    </r>
    <r>
      <rPr>
        <sz val="10"/>
        <color theme="1"/>
        <rFont val="IRANSansMobileFaNum Medium"/>
        <family val="2"/>
      </rPr>
      <t>(ساعت)</t>
    </r>
  </si>
  <si>
    <r>
      <t xml:space="preserve">اضافه کار  </t>
    </r>
    <r>
      <rPr>
        <sz val="8"/>
        <color theme="1"/>
        <rFont val="IRANSansMobileFaNum Medium"/>
        <family val="2"/>
      </rPr>
      <t>(ساعت)</t>
    </r>
  </si>
  <si>
    <t>فوق العاده ماموریت</t>
  </si>
  <si>
    <t>جمع مبلغ بیمه سهم کارگر</t>
  </si>
  <si>
    <t xml:space="preserve">مبلغ هر ساعت اضافه کاری  </t>
  </si>
  <si>
    <t xml:space="preserve">نرخ اضافه کاری جمعه </t>
  </si>
  <si>
    <t>حداقل دستمزد روزانه</t>
  </si>
  <si>
    <t>حق مسکن ماهیانه</t>
  </si>
  <si>
    <t>حق اولاد برای هر فرزند</t>
  </si>
  <si>
    <t>حق سنوات (ماهیانه)</t>
  </si>
  <si>
    <t>حقوق پایه  قانون کار برای یک  ساعت</t>
  </si>
  <si>
    <t xml:space="preserve">اعداد به ریال می باشد </t>
  </si>
  <si>
    <t>حق بن خوار و بار  (کمک هزینه اقلام مصرفی)</t>
  </si>
  <si>
    <t xml:space="preserve">حقوق و مزایا(شامل مالیات  ) </t>
  </si>
  <si>
    <t xml:space="preserve">حقوق مزایای شامل بیمه </t>
  </si>
  <si>
    <t xml:space="preserve">حداکثر حقوق شامل بیمه روزانه </t>
  </si>
  <si>
    <t xml:space="preserve">تعداد روز ماه </t>
  </si>
  <si>
    <t>معافیت (بیمه پرداختی )</t>
  </si>
  <si>
    <t>فروردین 1403</t>
  </si>
  <si>
    <t>قانون کار 1403</t>
  </si>
  <si>
    <t xml:space="preserve">حق عائله مندی  </t>
  </si>
  <si>
    <t xml:space="preserve">حق اولاد  </t>
  </si>
  <si>
    <t>حق تاهل  (همسر )</t>
  </si>
  <si>
    <t>حداقل عیدی کامل  سال 1403</t>
  </si>
  <si>
    <t xml:space="preserve">حداقل دستمزد ماهیانه30 روز </t>
  </si>
  <si>
    <t xml:space="preserve">تعداد فررند </t>
  </si>
  <si>
    <t xml:space="preserve">حق شیفت </t>
  </si>
  <si>
    <t xml:space="preserve">حق شیفت صبح و عصر </t>
  </si>
  <si>
    <t xml:space="preserve">حق شیفت صبح و عصر وشب </t>
  </si>
  <si>
    <t xml:space="preserve">حق شیفت صبح شب و یا عصر وشب </t>
  </si>
  <si>
    <t xml:space="preserve">ماه 31 روزه </t>
  </si>
  <si>
    <t xml:space="preserve">حق اولاد  (معاف از بیمه  ) </t>
  </si>
  <si>
    <t xml:space="preserve">سایر کسورات </t>
  </si>
  <si>
    <t xml:space="preserve">حق اولاد </t>
  </si>
  <si>
    <t xml:space="preserve">عاعله مندی </t>
  </si>
  <si>
    <t xml:space="preserve">فوق العاده شب کاری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</si>
</sst>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-* #,##0_-;_-* #,##0\-;_-* &quot;-&quot;??_-;_-@_-"/>
    <numFmt numFmtId="166" formatCode="#,##0.00_-;\(#,##0.00\)"/>
    <numFmt numFmtId="167" formatCode="[$-3000401]#,##0"/>
  </numFmts>
  <fonts count="34" x14ac:knownFonts="1">
    <font>
      <sz val="11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4"/>
      <color theme="1"/>
      <name val="B Titr"/>
      <charset val="178"/>
    </font>
    <font>
      <b/>
      <sz val="14"/>
      <color theme="1"/>
      <name val="B Titr"/>
      <charset val="178"/>
    </font>
    <font>
      <b/>
      <sz val="28"/>
      <color theme="1"/>
      <name val="B Koodak"/>
      <charset val="178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0"/>
      <name val="IRANSansFaNum Medium"/>
      <family val="2"/>
    </font>
    <font>
      <b/>
      <sz val="11"/>
      <color theme="1"/>
      <name val="IRANSansFaNum Medium"/>
      <family val="2"/>
    </font>
    <font>
      <b/>
      <sz val="20"/>
      <color theme="0"/>
      <name val="IRANSansFaNum Medium"/>
      <family val="2"/>
    </font>
    <font>
      <sz val="11"/>
      <color theme="1"/>
      <name val="IRANSansFaNum Medium"/>
      <family val="2"/>
    </font>
    <font>
      <b/>
      <sz val="14"/>
      <color theme="1"/>
      <name val="B Koodak"/>
      <charset val="178"/>
    </font>
    <font>
      <b/>
      <sz val="18"/>
      <color theme="1"/>
      <name val="B Koodak"/>
      <charset val="178"/>
    </font>
    <font>
      <u/>
      <sz val="11"/>
      <color theme="10"/>
      <name val="Arial"/>
      <family val="2"/>
      <scheme val="minor"/>
    </font>
    <font>
      <b/>
      <sz val="22"/>
      <color theme="1"/>
      <name val="B Koodak"/>
      <charset val="178"/>
    </font>
    <font>
      <u/>
      <sz val="14"/>
      <color theme="10"/>
      <name val="Arial"/>
      <family val="2"/>
      <scheme val="minor"/>
    </font>
    <font>
      <u/>
      <sz val="18"/>
      <color theme="10"/>
      <name val="Arial"/>
      <family val="2"/>
      <scheme val="minor"/>
    </font>
    <font>
      <b/>
      <sz val="20"/>
      <color theme="0"/>
      <name val="B Koodak"/>
      <charset val="178"/>
    </font>
    <font>
      <sz val="11"/>
      <color theme="1"/>
      <name val="B Koodak"/>
      <charset val="178"/>
    </font>
    <font>
      <b/>
      <sz val="18"/>
      <color theme="1"/>
      <name val="Arial"/>
      <family val="2"/>
      <scheme val="minor"/>
    </font>
    <font>
      <sz val="11"/>
      <color theme="1"/>
      <name val="IRANSansMobileFaNum Medium"/>
      <family val="2"/>
    </font>
    <font>
      <b/>
      <sz val="12"/>
      <color theme="1"/>
      <name val="IRANSansMobileFaNum Medium"/>
      <family val="2"/>
    </font>
    <font>
      <b/>
      <sz val="9"/>
      <color theme="1"/>
      <name val="IRANSansMobileFaNum Medium"/>
      <family val="2"/>
    </font>
    <font>
      <sz val="9"/>
      <color theme="1"/>
      <name val="IRANSansMobileFaNum Medium"/>
      <family val="2"/>
    </font>
    <font>
      <b/>
      <sz val="11"/>
      <color theme="1"/>
      <name val="IRANSansMobileFaNum Medium"/>
      <family val="2"/>
    </font>
    <font>
      <sz val="10"/>
      <color theme="1"/>
      <name val="IRANSansMobileFaNum Medium"/>
      <family val="2"/>
    </font>
    <font>
      <sz val="8"/>
      <color theme="1"/>
      <name val="IRANSansMobileFaNum Mediu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666666"/>
      <name val="IRANSans"/>
      <family val="2"/>
    </font>
    <font>
      <b/>
      <sz val="20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82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11" fillId="9" borderId="1" xfId="1" applyNumberFormat="1" applyFont="1" applyFill="1" applyBorder="1" applyAlignment="1">
      <alignment horizontal="center" vertical="center"/>
    </xf>
    <xf numFmtId="37" fontId="11" fillId="9" borderId="1" xfId="1" applyNumberFormat="1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 wrapText="1"/>
    </xf>
    <xf numFmtId="9" fontId="11" fillId="9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1" fillId="9" borderId="1" xfId="1" applyNumberFormat="1" applyFont="1" applyFill="1" applyBorder="1" applyAlignment="1">
      <alignment horizontal="center" vertical="center"/>
    </xf>
    <xf numFmtId="3" fontId="13" fillId="9" borderId="1" xfId="0" applyNumberFormat="1" applyFont="1" applyFill="1" applyBorder="1" applyAlignment="1">
      <alignment horizontal="center" vertical="center" wrapText="1"/>
    </xf>
    <xf numFmtId="3" fontId="11" fillId="9" borderId="1" xfId="0" applyNumberFormat="1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14" fillId="0" borderId="8" xfId="0" applyNumberFormat="1" applyFont="1" applyBorder="1" applyAlignment="1">
      <alignment vertical="center"/>
    </xf>
    <xf numFmtId="3" fontId="14" fillId="0" borderId="0" xfId="0" applyNumberFormat="1" applyFont="1" applyAlignment="1">
      <alignment vertical="center"/>
    </xf>
    <xf numFmtId="9" fontId="21" fillId="13" borderId="1" xfId="0" applyNumberFormat="1" applyFont="1" applyFill="1" applyBorder="1" applyAlignment="1">
      <alignment vertical="center"/>
    </xf>
    <xf numFmtId="3" fontId="21" fillId="13" borderId="1" xfId="0" applyNumberFormat="1" applyFont="1" applyFill="1" applyBorder="1" applyAlignment="1">
      <alignment vertical="center"/>
    </xf>
    <xf numFmtId="3" fontId="0" fillId="0" borderId="1" xfId="0" applyNumberFormat="1" applyBorder="1" applyAlignment="1" applyProtection="1">
      <alignment horizontal="center" vertical="center"/>
      <protection locked="0"/>
    </xf>
    <xf numFmtId="3" fontId="0" fillId="11" borderId="1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</xf>
    <xf numFmtId="3" fontId="5" fillId="0" borderId="1" xfId="0" applyNumberFormat="1" applyFont="1" applyBorder="1" applyAlignment="1" applyProtection="1">
      <alignment horizontal="center" vertical="center"/>
    </xf>
    <xf numFmtId="3" fontId="5" fillId="4" borderId="1" xfId="0" applyNumberFormat="1" applyFont="1" applyFill="1" applyBorder="1" applyAlignment="1" applyProtection="1">
      <alignment horizontal="center" vertical="center"/>
    </xf>
    <xf numFmtId="3" fontId="0" fillId="0" borderId="1" xfId="0" applyNumberFormat="1" applyBorder="1" applyAlignment="1" applyProtection="1">
      <alignment horizontal="center" vertical="center"/>
    </xf>
    <xf numFmtId="3" fontId="0" fillId="12" borderId="1" xfId="0" applyNumberFormat="1" applyFill="1" applyBorder="1" applyAlignment="1" applyProtection="1">
      <alignment horizontal="center" vertical="center"/>
    </xf>
    <xf numFmtId="3" fontId="0" fillId="11" borderId="1" xfId="0" applyNumberFormat="1" applyFill="1" applyBorder="1" applyAlignment="1" applyProtection="1">
      <alignment horizontal="center" vertical="center"/>
    </xf>
    <xf numFmtId="3" fontId="8" fillId="0" borderId="0" xfId="0" applyNumberFormat="1" applyFont="1" applyAlignment="1" applyProtection="1">
      <alignment horizontal="center" vertical="center"/>
    </xf>
    <xf numFmtId="3" fontId="8" fillId="8" borderId="11" xfId="0" applyNumberFormat="1" applyFont="1" applyFill="1" applyBorder="1" applyAlignment="1" applyProtection="1">
      <alignment horizontal="center" vertical="center"/>
    </xf>
    <xf numFmtId="3" fontId="6" fillId="7" borderId="9" xfId="0" applyNumberFormat="1" applyFont="1" applyFill="1" applyBorder="1" applyAlignment="1" applyProtection="1">
      <alignment horizontal="center" vertical="center"/>
    </xf>
    <xf numFmtId="37" fontId="13" fillId="12" borderId="1" xfId="1" applyNumberFormat="1" applyFont="1" applyFill="1" applyBorder="1" applyAlignment="1" applyProtection="1">
      <alignment horizontal="center" vertical="center"/>
      <protection hidden="1"/>
    </xf>
    <xf numFmtId="37" fontId="11" fillId="5" borderId="16" xfId="0" applyNumberFormat="1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 applyProtection="1">
      <alignment horizontal="center" vertical="center"/>
      <protection hidden="1"/>
    </xf>
    <xf numFmtId="37" fontId="13" fillId="10" borderId="1" xfId="1" applyNumberFormat="1" applyFont="1" applyFill="1" applyBorder="1" applyAlignment="1" applyProtection="1">
      <alignment horizontal="center" vertical="center"/>
      <protection hidden="1"/>
    </xf>
    <xf numFmtId="37" fontId="11" fillId="10" borderId="1" xfId="0" applyNumberFormat="1" applyFont="1" applyFill="1" applyBorder="1" applyAlignment="1" applyProtection="1">
      <alignment horizontal="center" vertical="center"/>
      <protection hidden="1"/>
    </xf>
    <xf numFmtId="0" fontId="13" fillId="12" borderId="1" xfId="0" applyFont="1" applyFill="1" applyBorder="1" applyAlignment="1">
      <alignment horizontal="center" vertical="center"/>
    </xf>
    <xf numFmtId="0" fontId="13" fillId="12" borderId="1" xfId="0" applyFont="1" applyFill="1" applyBorder="1" applyAlignment="1" applyProtection="1">
      <alignment horizontal="center" vertical="center"/>
      <protection hidden="1"/>
    </xf>
    <xf numFmtId="0" fontId="13" fillId="11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5" fillId="5" borderId="5" xfId="0" applyNumberFormat="1" applyFont="1" applyFill="1" applyBorder="1" applyAlignment="1" applyProtection="1">
      <alignment horizontal="center" vertical="center"/>
    </xf>
    <xf numFmtId="3" fontId="0" fillId="0" borderId="0" xfId="0" applyNumberFormat="1" applyBorder="1" applyAlignment="1" applyProtection="1">
      <alignment horizontal="center" vertical="center"/>
    </xf>
    <xf numFmtId="3" fontId="22" fillId="12" borderId="0" xfId="0" applyNumberFormat="1" applyFont="1" applyFill="1" applyBorder="1" applyAlignment="1">
      <alignment vertical="center"/>
    </xf>
    <xf numFmtId="3" fontId="22" fillId="7" borderId="34" xfId="0" applyNumberFormat="1" applyFont="1" applyFill="1" applyBorder="1" applyAlignment="1">
      <alignment vertical="center"/>
    </xf>
    <xf numFmtId="0" fontId="23" fillId="0" borderId="26" xfId="0" applyFont="1" applyBorder="1" applyAlignment="1" applyProtection="1">
      <alignment vertical="center"/>
    </xf>
    <xf numFmtId="0" fontId="23" fillId="0" borderId="28" xfId="0" applyFont="1" applyBorder="1" applyAlignment="1" applyProtection="1">
      <alignment vertical="center"/>
    </xf>
    <xf numFmtId="0" fontId="24" fillId="0" borderId="28" xfId="0" applyFont="1" applyBorder="1" applyAlignment="1" applyProtection="1">
      <alignment horizontal="center" vertical="center"/>
    </xf>
    <xf numFmtId="3" fontId="27" fillId="0" borderId="28" xfId="0" applyNumberFormat="1" applyFont="1" applyBorder="1" applyAlignment="1" applyProtection="1">
      <alignment horizontal="right" vertical="center" indent="7"/>
    </xf>
    <xf numFmtId="3" fontId="7" fillId="0" borderId="27" xfId="0" applyNumberFormat="1" applyFont="1" applyBorder="1" applyAlignment="1" applyProtection="1">
      <alignment horizontal="center" vertical="center"/>
    </xf>
    <xf numFmtId="0" fontId="0" fillId="0" borderId="0" xfId="0" applyProtection="1"/>
    <xf numFmtId="3" fontId="0" fillId="0" borderId="0" xfId="0" applyNumberFormat="1" applyAlignment="1" applyProtection="1"/>
    <xf numFmtId="0" fontId="24" fillId="0" borderId="18" xfId="0" applyFont="1" applyBorder="1" applyAlignment="1" applyProtection="1">
      <alignment vertical="center"/>
    </xf>
    <xf numFmtId="0" fontId="24" fillId="0" borderId="19" xfId="0" applyFont="1" applyBorder="1" applyAlignment="1" applyProtection="1">
      <alignment vertical="center"/>
    </xf>
    <xf numFmtId="0" fontId="23" fillId="0" borderId="19" xfId="0" applyFont="1" applyBorder="1" applyAlignment="1" applyProtection="1">
      <alignment horizontal="center" vertical="center"/>
    </xf>
    <xf numFmtId="0" fontId="24" fillId="0" borderId="19" xfId="0" applyFont="1" applyBorder="1" applyAlignment="1" applyProtection="1">
      <alignment horizontal="right" vertical="center" indent="3"/>
    </xf>
    <xf numFmtId="0" fontId="23" fillId="0" borderId="20" xfId="0" applyFont="1" applyBorder="1" applyAlignment="1" applyProtection="1">
      <alignment vertical="center"/>
    </xf>
    <xf numFmtId="0" fontId="24" fillId="0" borderId="21" xfId="0" applyFont="1" applyBorder="1" applyAlignment="1" applyProtection="1">
      <alignment horizontal="center" vertical="center"/>
    </xf>
    <xf numFmtId="0" fontId="0" fillId="0" borderId="27" xfId="0" applyBorder="1" applyProtection="1"/>
    <xf numFmtId="0" fontId="24" fillId="0" borderId="17" xfId="0" applyFont="1" applyBorder="1" applyAlignment="1" applyProtection="1">
      <alignment vertical="center"/>
    </xf>
    <xf numFmtId="0" fontId="23" fillId="0" borderId="23" xfId="0" applyFont="1" applyBorder="1" applyAlignment="1" applyProtection="1">
      <alignment horizontal="center" vertical="center"/>
    </xf>
    <xf numFmtId="37" fontId="23" fillId="0" borderId="23" xfId="1" applyNumberFormat="1" applyFont="1" applyBorder="1" applyAlignment="1" applyProtection="1">
      <alignment horizontal="center" vertical="center"/>
    </xf>
    <xf numFmtId="0" fontId="23" fillId="0" borderId="24" xfId="0" applyFont="1" applyBorder="1" applyAlignment="1" applyProtection="1">
      <alignment horizontal="center" vertical="center"/>
    </xf>
    <xf numFmtId="37" fontId="23" fillId="0" borderId="24" xfId="1" applyNumberFormat="1" applyFont="1" applyBorder="1" applyAlignment="1" applyProtection="1">
      <alignment horizontal="center" vertical="center"/>
    </xf>
    <xf numFmtId="0" fontId="23" fillId="0" borderId="18" xfId="0" applyFont="1" applyBorder="1" applyAlignment="1" applyProtection="1">
      <alignment vertical="center"/>
    </xf>
    <xf numFmtId="0" fontId="23" fillId="0" borderId="25" xfId="0" applyFont="1" applyBorder="1" applyAlignment="1" applyProtection="1">
      <alignment horizontal="center" vertical="center"/>
    </xf>
    <xf numFmtId="37" fontId="23" fillId="0" borderId="25" xfId="1" applyNumberFormat="1" applyFont="1" applyBorder="1" applyAlignment="1" applyProtection="1">
      <alignment horizontal="center" vertical="center"/>
    </xf>
    <xf numFmtId="0" fontId="23" fillId="0" borderId="29" xfId="0" applyFont="1" applyBorder="1" applyAlignment="1" applyProtection="1">
      <alignment vertical="center"/>
    </xf>
    <xf numFmtId="37" fontId="23" fillId="0" borderId="27" xfId="1" applyNumberFormat="1" applyFont="1" applyBorder="1" applyAlignment="1" applyProtection="1">
      <alignment horizontal="center" vertical="center"/>
    </xf>
    <xf numFmtId="165" fontId="26" fillId="0" borderId="27" xfId="1" applyNumberFormat="1" applyFont="1" applyBorder="1" applyAlignment="1" applyProtection="1">
      <alignment vertical="center"/>
    </xf>
    <xf numFmtId="0" fontId="24" fillId="0" borderId="33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 wrapText="1"/>
    </xf>
    <xf numFmtId="0" fontId="23" fillId="13" borderId="19" xfId="0" applyFont="1" applyFill="1" applyBorder="1" applyAlignment="1" applyProtection="1">
      <alignment vertical="center"/>
      <protection locked="0"/>
    </xf>
    <xf numFmtId="0" fontId="24" fillId="0" borderId="9" xfId="0" applyFont="1" applyBorder="1" applyAlignment="1" applyProtection="1">
      <alignment vertical="center"/>
    </xf>
    <xf numFmtId="37" fontId="23" fillId="0" borderId="11" xfId="1" applyNumberFormat="1" applyFont="1" applyBorder="1" applyAlignment="1" applyProtection="1">
      <alignment horizontal="center" vertical="center"/>
    </xf>
    <xf numFmtId="3" fontId="0" fillId="0" borderId="0" xfId="0" applyNumberFormat="1" applyBorder="1"/>
    <xf numFmtId="3" fontId="14" fillId="0" borderId="29" xfId="0" applyNumberFormat="1" applyFont="1" applyBorder="1" applyAlignment="1">
      <alignment vertical="center"/>
    </xf>
    <xf numFmtId="3" fontId="0" fillId="0" borderId="29" xfId="0" applyNumberFormat="1" applyBorder="1" applyAlignment="1"/>
    <xf numFmtId="167" fontId="32" fillId="3" borderId="1" xfId="0" applyNumberFormat="1" applyFont="1" applyFill="1" applyBorder="1" applyAlignment="1">
      <alignment horizontal="center" vertical="center"/>
    </xf>
    <xf numFmtId="3" fontId="0" fillId="0" borderId="0" xfId="0" applyNumberFormat="1" applyBorder="1" applyAlignment="1"/>
    <xf numFmtId="3" fontId="33" fillId="7" borderId="0" xfId="0" applyNumberFormat="1" applyFont="1" applyFill="1" applyAlignment="1">
      <alignment horizontal="center" vertical="center"/>
    </xf>
    <xf numFmtId="4" fontId="11" fillId="9" borderId="1" xfId="0" applyNumberFormat="1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11" borderId="1" xfId="0" applyFont="1" applyFill="1" applyBorder="1" applyAlignment="1" applyProtection="1">
      <alignment horizontal="center" vertical="center"/>
      <protection locked="0"/>
    </xf>
    <xf numFmtId="167" fontId="32" fillId="3" borderId="36" xfId="0" applyNumberFormat="1" applyFont="1" applyFill="1" applyBorder="1" applyAlignment="1">
      <alignment horizontal="center" vertical="center"/>
    </xf>
    <xf numFmtId="167" fontId="32" fillId="3" borderId="37" xfId="0" applyNumberFormat="1" applyFont="1" applyFill="1" applyBorder="1" applyAlignment="1">
      <alignment horizontal="center" vertical="center"/>
    </xf>
    <xf numFmtId="167" fontId="32" fillId="3" borderId="38" xfId="0" applyNumberFormat="1" applyFont="1" applyFill="1" applyBorder="1" applyAlignment="1">
      <alignment horizontal="center" vertical="center"/>
    </xf>
    <xf numFmtId="167" fontId="32" fillId="3" borderId="12" xfId="0" applyNumberFormat="1" applyFont="1" applyFill="1" applyBorder="1" applyAlignment="1">
      <alignment horizontal="center" vertical="center"/>
    </xf>
    <xf numFmtId="0" fontId="23" fillId="0" borderId="24" xfId="0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1" xfId="0" applyNumberFormat="1" applyFont="1" applyBorder="1" applyAlignment="1" applyProtection="1">
      <alignment horizontal="center" vertical="center"/>
    </xf>
    <xf numFmtId="3" fontId="1" fillId="11" borderId="1" xfId="0" applyNumberFormat="1" applyFont="1" applyFill="1" applyBorder="1" applyAlignment="1" applyProtection="1">
      <alignment horizontal="center" vertical="center"/>
      <protection locked="0"/>
    </xf>
    <xf numFmtId="3" fontId="14" fillId="0" borderId="5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7" fillId="7" borderId="9" xfId="0" applyNumberFormat="1" applyFont="1" applyFill="1" applyBorder="1" applyAlignment="1">
      <alignment horizontal="center" vertical="center"/>
    </xf>
    <xf numFmtId="3" fontId="7" fillId="7" borderId="10" xfId="0" applyNumberFormat="1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21" fillId="13" borderId="1" xfId="0" applyNumberFormat="1" applyFont="1" applyFill="1" applyBorder="1" applyAlignment="1">
      <alignment horizontal="center" vertical="center"/>
    </xf>
    <xf numFmtId="3" fontId="8" fillId="7" borderId="30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3" fontId="6" fillId="3" borderId="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textRotation="90"/>
      <protection locked="0"/>
    </xf>
    <xf numFmtId="0" fontId="2" fillId="3" borderId="4" xfId="0" applyFont="1" applyFill="1" applyBorder="1" applyAlignment="1" applyProtection="1">
      <alignment horizontal="center" vertical="center" textRotation="90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9" fillId="0" borderId="2" xfId="2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3" fontId="6" fillId="13" borderId="28" xfId="0" applyNumberFormat="1" applyFont="1" applyFill="1" applyBorder="1" applyAlignment="1" applyProtection="1">
      <alignment horizontal="center" vertical="center"/>
    </xf>
    <xf numFmtId="3" fontId="6" fillId="13" borderId="27" xfId="0" applyNumberFormat="1" applyFont="1" applyFill="1" applyBorder="1" applyAlignment="1" applyProtection="1">
      <alignment horizontal="center" vertical="center"/>
    </xf>
    <xf numFmtId="3" fontId="6" fillId="13" borderId="19" xfId="0" applyNumberFormat="1" applyFont="1" applyFill="1" applyBorder="1" applyAlignment="1" applyProtection="1">
      <alignment horizontal="center" vertical="center"/>
    </xf>
    <xf numFmtId="3" fontId="6" fillId="13" borderId="20" xfId="0" applyNumberFormat="1" applyFont="1" applyFill="1" applyBorder="1" applyAlignment="1" applyProtection="1">
      <alignment horizontal="center" vertical="center"/>
    </xf>
    <xf numFmtId="3" fontId="6" fillId="13" borderId="26" xfId="0" applyNumberFormat="1" applyFont="1" applyFill="1" applyBorder="1" applyAlignment="1" applyProtection="1">
      <alignment horizontal="center" vertical="center"/>
    </xf>
    <xf numFmtId="3" fontId="6" fillId="13" borderId="18" xfId="0" applyNumberFormat="1" applyFont="1" applyFill="1" applyBorder="1" applyAlignment="1" applyProtection="1">
      <alignment horizontal="center" vertical="center"/>
    </xf>
    <xf numFmtId="3" fontId="18" fillId="0" borderId="2" xfId="2" applyNumberFormat="1" applyFont="1" applyBorder="1" applyAlignment="1" applyProtection="1">
      <alignment horizontal="center" vertical="center"/>
    </xf>
    <xf numFmtId="3" fontId="14" fillId="0" borderId="2" xfId="0" applyNumberFormat="1" applyFont="1" applyBorder="1" applyAlignment="1" applyProtection="1">
      <alignment horizontal="center" vertical="center"/>
    </xf>
    <xf numFmtId="3" fontId="17" fillId="0" borderId="2" xfId="0" applyNumberFormat="1" applyFont="1" applyBorder="1" applyAlignment="1" applyProtection="1">
      <alignment horizontal="center" vertical="center"/>
    </xf>
    <xf numFmtId="3" fontId="5" fillId="4" borderId="1" xfId="0" applyNumberFormat="1" applyFont="1" applyFill="1" applyBorder="1" applyAlignment="1" applyProtection="1">
      <alignment horizontal="center" vertical="center"/>
    </xf>
    <xf numFmtId="3" fontId="5" fillId="5" borderId="1" xfId="0" applyNumberFormat="1" applyFont="1" applyFill="1" applyBorder="1" applyAlignment="1" applyProtection="1">
      <alignment horizontal="center" vertical="center" wrapText="1"/>
    </xf>
    <xf numFmtId="3" fontId="5" fillId="5" borderId="3" xfId="0" applyNumberFormat="1" applyFont="1" applyFill="1" applyBorder="1" applyAlignment="1" applyProtection="1">
      <alignment horizontal="center" vertical="center"/>
    </xf>
    <xf numFmtId="3" fontId="5" fillId="5" borderId="4" xfId="0" applyNumberFormat="1" applyFont="1" applyFill="1" applyBorder="1" applyAlignment="1" applyProtection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 wrapText="1"/>
    </xf>
    <xf numFmtId="3" fontId="5" fillId="0" borderId="4" xfId="0" applyNumberFormat="1" applyFont="1" applyBorder="1" applyAlignment="1" applyProtection="1">
      <alignment horizontal="center" vertical="center" wrapText="1"/>
    </xf>
    <xf numFmtId="3" fontId="5" fillId="0" borderId="3" xfId="0" applyNumberFormat="1" applyFont="1" applyBorder="1" applyAlignment="1" applyProtection="1">
      <alignment horizontal="center" vertical="center"/>
    </xf>
    <xf numFmtId="3" fontId="5" fillId="0" borderId="4" xfId="0" applyNumberFormat="1" applyFont="1" applyBorder="1" applyAlignment="1" applyProtection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 textRotation="90"/>
    </xf>
    <xf numFmtId="3" fontId="5" fillId="0" borderId="4" xfId="0" applyNumberFormat="1" applyFont="1" applyBorder="1" applyAlignment="1" applyProtection="1">
      <alignment horizontal="center" vertical="center" textRotation="90"/>
    </xf>
    <xf numFmtId="3" fontId="6" fillId="7" borderId="10" xfId="0" applyNumberFormat="1" applyFont="1" applyFill="1" applyBorder="1" applyAlignment="1" applyProtection="1">
      <alignment horizontal="center" vertical="center"/>
    </xf>
    <xf numFmtId="3" fontId="6" fillId="7" borderId="11" xfId="0" applyNumberFormat="1" applyFont="1" applyFill="1" applyBorder="1" applyAlignment="1" applyProtection="1">
      <alignment horizontal="center" vertical="center"/>
    </xf>
    <xf numFmtId="3" fontId="5" fillId="4" borderId="3" xfId="0" applyNumberFormat="1" applyFont="1" applyFill="1" applyBorder="1" applyAlignment="1" applyProtection="1">
      <alignment horizontal="center" vertical="center"/>
    </xf>
    <xf numFmtId="3" fontId="5" fillId="4" borderId="4" xfId="0" applyNumberFormat="1" applyFont="1" applyFill="1" applyBorder="1" applyAlignment="1" applyProtection="1">
      <alignment horizontal="center" vertical="center"/>
    </xf>
    <xf numFmtId="3" fontId="7" fillId="8" borderId="9" xfId="0" applyNumberFormat="1" applyFont="1" applyFill="1" applyBorder="1" applyAlignment="1" applyProtection="1">
      <alignment horizontal="center" vertical="center"/>
    </xf>
    <xf numFmtId="3" fontId="7" fillId="8" borderId="10" xfId="0" applyNumberFormat="1" applyFont="1" applyFill="1" applyBorder="1" applyAlignment="1" applyProtection="1">
      <alignment horizontal="center" vertical="center"/>
    </xf>
    <xf numFmtId="3" fontId="0" fillId="0" borderId="8" xfId="0" applyNumberFormat="1" applyBorder="1" applyAlignment="1" applyProtection="1">
      <alignment horizontal="center" vertical="center"/>
    </xf>
    <xf numFmtId="3" fontId="5" fillId="0" borderId="1" xfId="0" applyNumberFormat="1" applyFont="1" applyBorder="1" applyAlignment="1" applyProtection="1">
      <alignment horizontal="center" vertical="center" wrapText="1"/>
    </xf>
    <xf numFmtId="3" fontId="5" fillId="4" borderId="1" xfId="0" applyNumberFormat="1" applyFont="1" applyFill="1" applyBorder="1" applyAlignment="1" applyProtection="1">
      <alignment horizontal="center" vertical="center" wrapText="1"/>
    </xf>
    <xf numFmtId="3" fontId="5" fillId="6" borderId="1" xfId="0" applyNumberFormat="1" applyFont="1" applyFill="1" applyBorder="1" applyAlignment="1" applyProtection="1">
      <alignment horizontal="center" vertical="center"/>
    </xf>
    <xf numFmtId="3" fontId="5" fillId="5" borderId="3" xfId="0" applyNumberFormat="1" applyFont="1" applyFill="1" applyBorder="1" applyAlignment="1" applyProtection="1">
      <alignment horizontal="center" vertical="center" wrapText="1"/>
    </xf>
    <xf numFmtId="3" fontId="5" fillId="5" borderId="4" xfId="0" applyNumberFormat="1" applyFont="1" applyFill="1" applyBorder="1" applyAlignment="1" applyProtection="1">
      <alignment horizontal="center" vertical="center" wrapText="1"/>
    </xf>
    <xf numFmtId="3" fontId="5" fillId="4" borderId="5" xfId="0" applyNumberFormat="1" applyFont="1" applyFill="1" applyBorder="1" applyAlignment="1" applyProtection="1">
      <alignment horizontal="center" vertical="center"/>
    </xf>
    <xf numFmtId="3" fontId="5" fillId="4" borderId="6" xfId="0" applyNumberFormat="1" applyFont="1" applyFill="1" applyBorder="1" applyAlignment="1" applyProtection="1">
      <alignment horizontal="center" vertical="center"/>
    </xf>
    <xf numFmtId="3" fontId="5" fillId="4" borderId="7" xfId="0" applyNumberFormat="1" applyFont="1" applyFill="1" applyBorder="1" applyAlignment="1" applyProtection="1">
      <alignment horizontal="center" vertical="center"/>
    </xf>
    <xf numFmtId="3" fontId="5" fillId="0" borderId="12" xfId="0" applyNumberFormat="1" applyFont="1" applyBorder="1" applyAlignment="1" applyProtection="1">
      <alignment horizontal="center" vertical="center"/>
    </xf>
    <xf numFmtId="3" fontId="5" fillId="0" borderId="13" xfId="0" applyNumberFormat="1" applyFont="1" applyBorder="1" applyAlignment="1" applyProtection="1">
      <alignment horizontal="center" vertical="center"/>
    </xf>
    <xf numFmtId="3" fontId="22" fillId="5" borderId="3" xfId="0" applyNumberFormat="1" applyFont="1" applyFill="1" applyBorder="1" applyAlignment="1" applyProtection="1">
      <alignment horizontal="center" vertical="center" wrapText="1"/>
    </xf>
    <xf numFmtId="3" fontId="8" fillId="5" borderId="4" xfId="0" applyNumberFormat="1" applyFont="1" applyFill="1" applyBorder="1" applyAlignment="1" applyProtection="1">
      <alignment horizontal="center" vertical="center" wrapText="1"/>
    </xf>
    <xf numFmtId="3" fontId="7" fillId="4" borderId="5" xfId="0" applyNumberFormat="1" applyFont="1" applyFill="1" applyBorder="1" applyAlignment="1" applyProtection="1">
      <alignment horizontal="center" vertical="center"/>
    </xf>
    <xf numFmtId="3" fontId="7" fillId="4" borderId="6" xfId="0" applyNumberFormat="1" applyFont="1" applyFill="1" applyBorder="1" applyAlignment="1" applyProtection="1">
      <alignment horizontal="center" vertical="center"/>
    </xf>
    <xf numFmtId="3" fontId="7" fillId="4" borderId="7" xfId="0" applyNumberFormat="1" applyFont="1" applyFill="1" applyBorder="1" applyAlignment="1" applyProtection="1">
      <alignment horizontal="center" vertical="center"/>
    </xf>
    <xf numFmtId="3" fontId="5" fillId="5" borderId="5" xfId="0" applyNumberFormat="1" applyFont="1" applyFill="1" applyBorder="1" applyAlignment="1" applyProtection="1">
      <alignment horizontal="center" vertical="center"/>
    </xf>
    <xf numFmtId="3" fontId="5" fillId="5" borderId="6" xfId="0" applyNumberFormat="1" applyFont="1" applyFill="1" applyBorder="1" applyAlignment="1" applyProtection="1">
      <alignment horizontal="center" vertical="center"/>
    </xf>
    <xf numFmtId="3" fontId="5" fillId="5" borderId="7" xfId="0" applyNumberFormat="1" applyFont="1" applyFill="1" applyBorder="1" applyAlignment="1" applyProtection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165" fontId="11" fillId="9" borderId="1" xfId="1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16" fillId="5" borderId="1" xfId="2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165" fontId="11" fillId="9" borderId="1" xfId="1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24" fillId="0" borderId="35" xfId="0" applyFont="1" applyBorder="1" applyAlignment="1" applyProtection="1">
      <alignment horizontal="center" vertical="center" wrapText="1"/>
    </xf>
    <xf numFmtId="0" fontId="23" fillId="0" borderId="24" xfId="0" applyFont="1" applyBorder="1" applyAlignment="1" applyProtection="1">
      <alignment horizontal="center" vertical="center"/>
    </xf>
    <xf numFmtId="0" fontId="24" fillId="0" borderId="31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/>
    </xf>
    <xf numFmtId="165" fontId="27" fillId="0" borderId="32" xfId="1" applyNumberFormat="1" applyFont="1" applyBorder="1" applyAlignment="1" applyProtection="1">
      <alignment horizontal="right" vertical="center" wrapText="1" readingOrder="1"/>
    </xf>
    <xf numFmtId="0" fontId="24" fillId="0" borderId="21" xfId="0" applyFont="1" applyBorder="1" applyAlignment="1" applyProtection="1">
      <alignment horizontal="center" vertical="center"/>
    </xf>
    <xf numFmtId="0" fontId="24" fillId="0" borderId="22" xfId="0" applyFont="1" applyBorder="1" applyAlignment="1" applyProtection="1">
      <alignment horizontal="center" vertical="center"/>
    </xf>
    <xf numFmtId="0" fontId="24" fillId="0" borderId="26" xfId="0" applyFont="1" applyBorder="1" applyAlignment="1" applyProtection="1">
      <alignment horizontal="center" vertical="center"/>
    </xf>
    <xf numFmtId="0" fontId="24" fillId="0" borderId="27" xfId="0" applyFont="1" applyBorder="1" applyAlignment="1" applyProtection="1">
      <alignment horizontal="center" vertical="center"/>
    </xf>
    <xf numFmtId="0" fontId="25" fillId="0" borderId="21" xfId="0" applyFont="1" applyBorder="1" applyAlignment="1" applyProtection="1">
      <alignment horizontal="center" vertical="center"/>
    </xf>
    <xf numFmtId="0" fontId="25" fillId="0" borderId="30" xfId="0" applyFont="1" applyBorder="1" applyAlignment="1" applyProtection="1">
      <alignment horizontal="center" vertical="center"/>
    </xf>
    <xf numFmtId="166" fontId="26" fillId="0" borderId="30" xfId="1" applyNumberFormat="1" applyFont="1" applyBorder="1" applyAlignment="1" applyProtection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araazname.i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araazname.ir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araazname.ir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6"/>
  <sheetViews>
    <sheetView rightToLeft="1" tabSelected="1" topLeftCell="A4" workbookViewId="0">
      <selection activeCell="C7" sqref="C7"/>
    </sheetView>
  </sheetViews>
  <sheetFormatPr defaultColWidth="12.375" defaultRowHeight="14.25" x14ac:dyDescent="0.2"/>
  <cols>
    <col min="1" max="1" width="12.375" style="7"/>
    <col min="2" max="2" width="17.875" style="7" bestFit="1" customWidth="1"/>
    <col min="3" max="3" width="23.25" style="7" customWidth="1"/>
    <col min="4" max="4" width="17.125" style="7" customWidth="1"/>
    <col min="5" max="5" width="15.625" style="7" customWidth="1"/>
    <col min="6" max="6" width="16" style="7" customWidth="1"/>
    <col min="7" max="16384" width="12.375" style="7"/>
  </cols>
  <sheetData>
    <row r="1" spans="1:6" ht="47.25" customHeight="1" thickBot="1" x14ac:dyDescent="0.25">
      <c r="A1" s="98" t="s">
        <v>81</v>
      </c>
      <c r="B1" s="99"/>
      <c r="C1" s="40" t="s">
        <v>101</v>
      </c>
      <c r="D1" s="39"/>
    </row>
    <row r="2" spans="1:6" ht="46.5" customHeight="1" x14ac:dyDescent="0.2">
      <c r="A2" s="102" t="s">
        <v>99</v>
      </c>
      <c r="B2" s="102"/>
      <c r="C2" s="78">
        <v>31</v>
      </c>
    </row>
    <row r="3" spans="1:6" ht="40.5" customHeight="1" x14ac:dyDescent="0.2">
      <c r="A3" s="100" t="s">
        <v>56</v>
      </c>
      <c r="B3" s="100"/>
      <c r="C3" s="100"/>
      <c r="D3" s="100"/>
      <c r="E3" s="100"/>
      <c r="F3" s="100"/>
    </row>
    <row r="4" spans="1:6" ht="19.5" x14ac:dyDescent="0.2">
      <c r="A4" s="8" t="s">
        <v>46</v>
      </c>
      <c r="B4" s="8">
        <v>0</v>
      </c>
      <c r="C4" s="8">
        <v>120000001</v>
      </c>
      <c r="D4" s="8">
        <v>165000001</v>
      </c>
      <c r="E4" s="8">
        <v>270000001</v>
      </c>
      <c r="F4" s="8">
        <v>400000001</v>
      </c>
    </row>
    <row r="5" spans="1:6" ht="19.5" x14ac:dyDescent="0.2">
      <c r="A5" s="8" t="s">
        <v>48</v>
      </c>
      <c r="B5" s="8">
        <v>120000000</v>
      </c>
      <c r="C5" s="8">
        <v>165000000</v>
      </c>
      <c r="D5" s="8">
        <v>270000000</v>
      </c>
      <c r="E5" s="8">
        <v>400000000</v>
      </c>
      <c r="F5" s="8"/>
    </row>
    <row r="6" spans="1:6" ht="19.5" x14ac:dyDescent="0.2">
      <c r="A6" s="9" t="s">
        <v>49</v>
      </c>
      <c r="B6" s="79">
        <v>0</v>
      </c>
      <c r="C6" s="79">
        <v>0.1</v>
      </c>
      <c r="D6" s="79">
        <v>0.15</v>
      </c>
      <c r="E6" s="79">
        <v>0.2</v>
      </c>
      <c r="F6" s="79">
        <v>0.3</v>
      </c>
    </row>
    <row r="7" spans="1:6" ht="35.25" customHeight="1" x14ac:dyDescent="0.2">
      <c r="A7" s="12"/>
      <c r="B7" s="12"/>
      <c r="C7" s="12"/>
      <c r="D7" s="12"/>
      <c r="E7" s="12"/>
      <c r="F7" s="12"/>
    </row>
    <row r="8" spans="1:6" ht="32.25" customHeight="1" x14ac:dyDescent="0.2">
      <c r="A8" s="100" t="s">
        <v>87</v>
      </c>
      <c r="B8" s="100"/>
      <c r="C8" s="100"/>
      <c r="D8" s="100"/>
      <c r="E8" s="13"/>
      <c r="F8" s="13"/>
    </row>
    <row r="9" spans="1:6" ht="21" customHeight="1" x14ac:dyDescent="0.2">
      <c r="A9" s="101" t="s">
        <v>57</v>
      </c>
      <c r="B9" s="101"/>
      <c r="C9" s="14">
        <v>1.4</v>
      </c>
      <c r="D9" s="15">
        <f>C9*C11</f>
        <v>456243.19999999995</v>
      </c>
      <c r="E9" s="11"/>
      <c r="F9" s="11"/>
    </row>
    <row r="10" spans="1:6" ht="23.25" customHeight="1" x14ac:dyDescent="0.2">
      <c r="A10" s="101" t="s">
        <v>88</v>
      </c>
      <c r="B10" s="101"/>
      <c r="C10" s="14">
        <v>1.8</v>
      </c>
      <c r="D10" s="15">
        <f>C10*C11</f>
        <v>586598.40000000002</v>
      </c>
      <c r="E10" s="11"/>
      <c r="F10" s="11"/>
    </row>
    <row r="11" spans="1:6" ht="21" x14ac:dyDescent="0.2">
      <c r="A11" s="101" t="s">
        <v>93</v>
      </c>
      <c r="B11" s="101"/>
      <c r="C11" s="15">
        <v>325888</v>
      </c>
      <c r="D11" s="15"/>
      <c r="E11" s="11"/>
      <c r="F11" s="11"/>
    </row>
    <row r="12" spans="1:6" ht="32.25" customHeight="1" x14ac:dyDescent="0.2"/>
    <row r="13" spans="1:6" ht="36" customHeight="1" x14ac:dyDescent="0.2">
      <c r="A13" s="95" t="s">
        <v>102</v>
      </c>
      <c r="B13" s="96"/>
      <c r="C13" s="97"/>
      <c r="D13" s="74"/>
    </row>
    <row r="14" spans="1:6" ht="25.5" customHeight="1" x14ac:dyDescent="0.2">
      <c r="A14" s="105" t="s">
        <v>89</v>
      </c>
      <c r="B14" s="106"/>
      <c r="C14" s="76">
        <v>2388728</v>
      </c>
      <c r="D14" s="75"/>
    </row>
    <row r="15" spans="1:6" ht="25.5" customHeight="1" x14ac:dyDescent="0.2">
      <c r="A15" s="105" t="s">
        <v>107</v>
      </c>
      <c r="B15" s="106"/>
      <c r="C15" s="76">
        <v>71661840</v>
      </c>
      <c r="D15" s="75"/>
    </row>
    <row r="16" spans="1:6" ht="25.5" customHeight="1" x14ac:dyDescent="0.2">
      <c r="A16" s="105" t="s">
        <v>90</v>
      </c>
      <c r="B16" s="106"/>
      <c r="C16" s="76">
        <v>9000000</v>
      </c>
      <c r="D16" s="75"/>
    </row>
    <row r="17" spans="1:4" ht="37.5" customHeight="1" x14ac:dyDescent="0.2">
      <c r="A17" s="107" t="s">
        <v>95</v>
      </c>
      <c r="B17" s="108"/>
      <c r="C17" s="76">
        <v>14000000</v>
      </c>
      <c r="D17" s="75"/>
    </row>
    <row r="18" spans="1:4" ht="25.5" customHeight="1" x14ac:dyDescent="0.2">
      <c r="A18" s="105" t="s">
        <v>91</v>
      </c>
      <c r="B18" s="106"/>
      <c r="C18" s="76">
        <v>7166184</v>
      </c>
      <c r="D18" s="75"/>
    </row>
    <row r="19" spans="1:4" ht="25.5" customHeight="1" x14ac:dyDescent="0.2">
      <c r="A19" s="105" t="s">
        <v>92</v>
      </c>
      <c r="B19" s="106"/>
      <c r="C19" s="76">
        <v>2100000</v>
      </c>
      <c r="D19" s="75"/>
    </row>
    <row r="20" spans="1:4" ht="25.5" customHeight="1" x14ac:dyDescent="0.2">
      <c r="A20" s="105" t="s">
        <v>106</v>
      </c>
      <c r="B20" s="106"/>
      <c r="C20" s="76">
        <v>138000000</v>
      </c>
      <c r="D20" s="75"/>
    </row>
    <row r="21" spans="1:4" ht="25.5" customHeight="1" thickBot="1" x14ac:dyDescent="0.25">
      <c r="A21" s="105" t="s">
        <v>98</v>
      </c>
      <c r="B21" s="106"/>
      <c r="C21" s="76">
        <f>7*C14</f>
        <v>16721096</v>
      </c>
      <c r="D21" s="77"/>
    </row>
    <row r="22" spans="1:4" ht="25.5" customHeight="1" thickBot="1" x14ac:dyDescent="0.25">
      <c r="A22" s="105" t="s">
        <v>103</v>
      </c>
      <c r="B22" s="106"/>
      <c r="C22" s="90">
        <v>5000000</v>
      </c>
      <c r="D22" s="87" t="s">
        <v>113</v>
      </c>
    </row>
    <row r="23" spans="1:4" ht="25.5" customHeight="1" x14ac:dyDescent="0.2">
      <c r="A23" s="105" t="s">
        <v>110</v>
      </c>
      <c r="B23" s="109"/>
      <c r="C23" s="87">
        <v>7376184</v>
      </c>
      <c r="D23" s="88">
        <v>7622057</v>
      </c>
    </row>
    <row r="24" spans="1:4" ht="25.5" customHeight="1" x14ac:dyDescent="0.2">
      <c r="A24" s="105" t="s">
        <v>111</v>
      </c>
      <c r="B24" s="109"/>
      <c r="C24" s="88">
        <v>11064276</v>
      </c>
      <c r="D24" s="88">
        <v>11433085</v>
      </c>
    </row>
    <row r="25" spans="1:4" ht="25.5" customHeight="1" thickBot="1" x14ac:dyDescent="0.25">
      <c r="A25" s="105" t="s">
        <v>112</v>
      </c>
      <c r="B25" s="109"/>
      <c r="C25" s="89">
        <v>16596414</v>
      </c>
      <c r="D25" s="89">
        <v>17149628</v>
      </c>
    </row>
    <row r="26" spans="1:4" ht="26.25" customHeight="1" x14ac:dyDescent="0.2">
      <c r="A26" s="103" t="s">
        <v>94</v>
      </c>
      <c r="B26" s="103"/>
      <c r="C26" s="104"/>
      <c r="D26" s="73"/>
    </row>
  </sheetData>
  <mergeCells count="21">
    <mergeCell ref="A26:C26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3:C13"/>
    <mergeCell ref="A1:B1"/>
    <mergeCell ref="A3:F3"/>
    <mergeCell ref="A9:B9"/>
    <mergeCell ref="A10:B10"/>
    <mergeCell ref="A11:B11"/>
    <mergeCell ref="A8:D8"/>
    <mergeCell ref="A2:B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showGridLines="0" rightToLeft="1" zoomScale="50" zoomScaleNormal="50" workbookViewId="0">
      <selection activeCell="K3" sqref="K1:K1048576"/>
    </sheetView>
  </sheetViews>
  <sheetFormatPr defaultColWidth="13.75" defaultRowHeight="42" customHeight="1" x14ac:dyDescent="0.2"/>
  <cols>
    <col min="1" max="1" width="5.875" style="81" bestFit="1" customWidth="1"/>
    <col min="2" max="2" width="21.375" style="81" customWidth="1"/>
    <col min="3" max="3" width="18.125" style="81" customWidth="1"/>
    <col min="4" max="4" width="17.25" style="81" customWidth="1"/>
    <col min="5" max="5" width="23.25" style="81" customWidth="1"/>
    <col min="6" max="6" width="19.375" style="81" customWidth="1"/>
    <col min="7" max="8" width="19" style="81" customWidth="1"/>
    <col min="9" max="10" width="22.625" style="81" customWidth="1"/>
    <col min="11" max="11" width="21.625" style="81" hidden="1" customWidth="1"/>
    <col min="12" max="12" width="25" style="81" bestFit="1" customWidth="1"/>
    <col min="13" max="13" width="21.875" style="81" customWidth="1"/>
    <col min="14" max="14" width="36.75" style="81" bestFit="1" customWidth="1"/>
    <col min="15" max="15" width="31.375" style="81" customWidth="1"/>
    <col min="16" max="16" width="26.25" style="81" customWidth="1"/>
    <col min="17" max="17" width="24.875" style="81" customWidth="1"/>
    <col min="18" max="18" width="26.375" style="81" customWidth="1"/>
    <col min="19" max="19" width="27.875" style="81" customWidth="1"/>
    <col min="20" max="20" width="20" style="81" customWidth="1"/>
    <col min="21" max="21" width="27.875" style="81" customWidth="1"/>
    <col min="22" max="22" width="52.875" style="81" customWidth="1"/>
    <col min="23" max="23" width="39" style="81" customWidth="1"/>
    <col min="24" max="16384" width="13.75" style="81"/>
  </cols>
  <sheetData>
    <row r="1" spans="1:23" ht="72" customHeight="1" x14ac:dyDescent="0.2">
      <c r="A1" s="115" t="s">
        <v>52</v>
      </c>
      <c r="B1" s="116"/>
      <c r="C1" s="116"/>
      <c r="D1" s="116"/>
      <c r="E1" s="80"/>
      <c r="F1" s="114" t="s">
        <v>18</v>
      </c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ht="42" customHeight="1" x14ac:dyDescent="0.2">
      <c r="A2" s="112" t="s">
        <v>0</v>
      </c>
      <c r="B2" s="111" t="s">
        <v>19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0" t="s">
        <v>16</v>
      </c>
      <c r="Q2" s="110"/>
      <c r="R2" s="110"/>
      <c r="S2" s="110"/>
      <c r="T2" s="110"/>
      <c r="U2" s="110"/>
      <c r="V2" s="110"/>
      <c r="W2" s="110"/>
    </row>
    <row r="3" spans="1:23" ht="42" customHeight="1" x14ac:dyDescent="0.2">
      <c r="A3" s="113"/>
      <c r="B3" s="82" t="s">
        <v>55</v>
      </c>
      <c r="C3" s="82" t="s">
        <v>11</v>
      </c>
      <c r="D3" s="82" t="s">
        <v>4</v>
      </c>
      <c r="E3" s="82" t="s">
        <v>61</v>
      </c>
      <c r="F3" s="82" t="s">
        <v>53</v>
      </c>
      <c r="G3" s="82" t="s">
        <v>6</v>
      </c>
      <c r="H3" s="82" t="s">
        <v>109</v>
      </c>
      <c r="I3" s="82" t="s">
        <v>7</v>
      </c>
      <c r="J3" s="82" t="s">
        <v>108</v>
      </c>
      <c r="K3" s="82" t="s">
        <v>104</v>
      </c>
      <c r="L3" s="82" t="s">
        <v>105</v>
      </c>
      <c r="M3" s="82" t="s">
        <v>8</v>
      </c>
      <c r="N3" s="83" t="s">
        <v>9</v>
      </c>
      <c r="O3" s="82" t="s">
        <v>17</v>
      </c>
      <c r="P3" s="84" t="s">
        <v>3</v>
      </c>
      <c r="Q3" s="84" t="s">
        <v>10</v>
      </c>
      <c r="R3" s="84" t="s">
        <v>1</v>
      </c>
      <c r="S3" s="84" t="s">
        <v>12</v>
      </c>
      <c r="T3" s="84" t="s">
        <v>2</v>
      </c>
      <c r="U3" s="84" t="s">
        <v>13</v>
      </c>
      <c r="V3" s="84" t="s">
        <v>14</v>
      </c>
      <c r="W3" s="84" t="s">
        <v>15</v>
      </c>
    </row>
    <row r="4" spans="1:23" ht="42" customHeight="1" x14ac:dyDescent="0.2">
      <c r="A4" s="85">
        <v>1</v>
      </c>
      <c r="B4" s="85"/>
      <c r="C4" s="85"/>
      <c r="D4" s="85"/>
      <c r="E4" s="85"/>
      <c r="F4" s="92"/>
      <c r="G4" s="92"/>
      <c r="H4" s="92"/>
      <c r="I4" s="92"/>
      <c r="J4" s="92"/>
      <c r="K4" s="93">
        <f>J4*'قوانین حقوق و دستمزد '!$C$18</f>
        <v>0</v>
      </c>
      <c r="L4" s="92"/>
      <c r="M4" s="92"/>
      <c r="N4" s="92"/>
      <c r="O4" s="92">
        <f>N4+M4+K4+I4+G4+(F4*31)+H4+L4</f>
        <v>0</v>
      </c>
      <c r="P4" s="85"/>
      <c r="Q4" s="85"/>
      <c r="R4" s="85"/>
      <c r="S4" s="85"/>
      <c r="T4" s="85"/>
      <c r="U4" s="85"/>
      <c r="V4" s="85"/>
      <c r="W4" s="85"/>
    </row>
    <row r="5" spans="1:23" ht="42" customHeight="1" x14ac:dyDescent="0.2">
      <c r="A5" s="86">
        <v>2</v>
      </c>
      <c r="B5" s="86"/>
      <c r="C5" s="86"/>
      <c r="D5" s="86"/>
      <c r="E5" s="86"/>
      <c r="F5" s="94"/>
      <c r="G5" s="94"/>
      <c r="H5" s="94"/>
      <c r="I5" s="94"/>
      <c r="J5" s="94"/>
      <c r="K5" s="94">
        <f>J5*'قوانین حقوق و دستمزد '!$C$18</f>
        <v>0</v>
      </c>
      <c r="L5" s="94"/>
      <c r="M5" s="94"/>
      <c r="N5" s="94"/>
      <c r="O5" s="94">
        <f>N5+M5+K5+I5+G5+(F5*31)+H5+L5</f>
        <v>0</v>
      </c>
      <c r="P5" s="86"/>
      <c r="Q5" s="86"/>
      <c r="R5" s="86"/>
      <c r="S5" s="86"/>
      <c r="T5" s="86"/>
      <c r="U5" s="86"/>
      <c r="V5" s="86"/>
      <c r="W5" s="86"/>
    </row>
    <row r="6" spans="1:23" ht="42" customHeight="1" x14ac:dyDescent="0.2">
      <c r="A6" s="85">
        <v>3</v>
      </c>
      <c r="B6" s="85"/>
      <c r="C6" s="85"/>
      <c r="D6" s="85"/>
      <c r="E6" s="85"/>
      <c r="F6" s="92"/>
      <c r="G6" s="92"/>
      <c r="H6" s="92"/>
      <c r="I6" s="92"/>
      <c r="J6" s="92"/>
      <c r="K6" s="93">
        <f>J6*'قوانین حقوق و دستمزد '!$C$18</f>
        <v>0</v>
      </c>
      <c r="L6" s="92"/>
      <c r="M6" s="92"/>
      <c r="N6" s="92"/>
      <c r="O6" s="92">
        <f t="shared" ref="O6:O69" si="0">N6+M6+K6+I6+G6+(F6*31)+H6+L6</f>
        <v>0</v>
      </c>
      <c r="P6" s="85"/>
      <c r="Q6" s="85"/>
      <c r="R6" s="85"/>
      <c r="S6" s="85"/>
      <c r="T6" s="85"/>
      <c r="U6" s="85"/>
      <c r="V6" s="85"/>
      <c r="W6" s="85"/>
    </row>
    <row r="7" spans="1:23" ht="42" customHeight="1" x14ac:dyDescent="0.2">
      <c r="A7" s="86">
        <v>4</v>
      </c>
      <c r="B7" s="86"/>
      <c r="C7" s="86"/>
      <c r="D7" s="86"/>
      <c r="E7" s="86"/>
      <c r="F7" s="94"/>
      <c r="G7" s="94"/>
      <c r="H7" s="94"/>
      <c r="I7" s="94"/>
      <c r="J7" s="94"/>
      <c r="K7" s="94">
        <f>J7*'قوانین حقوق و دستمزد '!$C$18</f>
        <v>0</v>
      </c>
      <c r="L7" s="94"/>
      <c r="M7" s="94"/>
      <c r="N7" s="94"/>
      <c r="O7" s="94">
        <f t="shared" si="0"/>
        <v>0</v>
      </c>
      <c r="P7" s="86"/>
      <c r="Q7" s="86"/>
      <c r="R7" s="86"/>
      <c r="S7" s="86"/>
      <c r="T7" s="86"/>
      <c r="U7" s="86"/>
      <c r="V7" s="86"/>
      <c r="W7" s="86"/>
    </row>
    <row r="8" spans="1:23" ht="42" customHeight="1" x14ac:dyDescent="0.2">
      <c r="A8" s="85">
        <v>5</v>
      </c>
      <c r="B8" s="85"/>
      <c r="C8" s="85"/>
      <c r="D8" s="85"/>
      <c r="E8" s="85"/>
      <c r="F8" s="92"/>
      <c r="G8" s="92"/>
      <c r="H8" s="92"/>
      <c r="I8" s="92"/>
      <c r="J8" s="92"/>
      <c r="K8" s="93">
        <f>J8*'قوانین حقوق و دستمزد '!$C$18</f>
        <v>0</v>
      </c>
      <c r="L8" s="92"/>
      <c r="M8" s="92"/>
      <c r="N8" s="92"/>
      <c r="O8" s="92">
        <f t="shared" si="0"/>
        <v>0</v>
      </c>
      <c r="P8" s="85"/>
      <c r="Q8" s="85"/>
      <c r="R8" s="85"/>
      <c r="S8" s="85"/>
      <c r="T8" s="85"/>
      <c r="U8" s="85"/>
      <c r="V8" s="85"/>
      <c r="W8" s="85"/>
    </row>
    <row r="9" spans="1:23" ht="42" customHeight="1" x14ac:dyDescent="0.2">
      <c r="A9" s="86">
        <v>6</v>
      </c>
      <c r="B9" s="86"/>
      <c r="C9" s="86"/>
      <c r="D9" s="86"/>
      <c r="E9" s="86"/>
      <c r="F9" s="94"/>
      <c r="G9" s="94"/>
      <c r="H9" s="94"/>
      <c r="I9" s="94"/>
      <c r="J9" s="94"/>
      <c r="K9" s="94">
        <f>J9*'قوانین حقوق و دستمزد '!$C$18</f>
        <v>0</v>
      </c>
      <c r="L9" s="94"/>
      <c r="M9" s="94"/>
      <c r="N9" s="94"/>
      <c r="O9" s="94">
        <f t="shared" si="0"/>
        <v>0</v>
      </c>
      <c r="P9" s="86"/>
      <c r="Q9" s="86"/>
      <c r="R9" s="86"/>
      <c r="S9" s="86"/>
      <c r="T9" s="86"/>
      <c r="U9" s="86"/>
      <c r="V9" s="86"/>
      <c r="W9" s="86"/>
    </row>
    <row r="10" spans="1:23" ht="42" customHeight="1" x14ac:dyDescent="0.2">
      <c r="A10" s="85">
        <v>7</v>
      </c>
      <c r="B10" s="85"/>
      <c r="C10" s="85"/>
      <c r="D10" s="85"/>
      <c r="E10" s="85"/>
      <c r="F10" s="92"/>
      <c r="G10" s="92"/>
      <c r="H10" s="92"/>
      <c r="I10" s="92"/>
      <c r="J10" s="92"/>
      <c r="K10" s="93">
        <f>J10*'قوانین حقوق و دستمزد '!$C$18</f>
        <v>0</v>
      </c>
      <c r="L10" s="92"/>
      <c r="M10" s="92"/>
      <c r="N10" s="92"/>
      <c r="O10" s="92">
        <f t="shared" si="0"/>
        <v>0</v>
      </c>
      <c r="P10" s="85"/>
      <c r="Q10" s="85"/>
      <c r="R10" s="85"/>
      <c r="S10" s="85"/>
      <c r="T10" s="85"/>
      <c r="U10" s="85"/>
      <c r="V10" s="85"/>
      <c r="W10" s="85"/>
    </row>
    <row r="11" spans="1:23" ht="42" customHeight="1" x14ac:dyDescent="0.2">
      <c r="A11" s="86">
        <v>8</v>
      </c>
      <c r="B11" s="86"/>
      <c r="C11" s="86"/>
      <c r="D11" s="86"/>
      <c r="E11" s="86"/>
      <c r="F11" s="94"/>
      <c r="G11" s="94"/>
      <c r="H11" s="94"/>
      <c r="I11" s="94"/>
      <c r="J11" s="94"/>
      <c r="K11" s="94">
        <f>J11*'قوانین حقوق و دستمزد '!$C$18</f>
        <v>0</v>
      </c>
      <c r="L11" s="94"/>
      <c r="M11" s="94"/>
      <c r="N11" s="94"/>
      <c r="O11" s="94">
        <f t="shared" si="0"/>
        <v>0</v>
      </c>
      <c r="P11" s="86"/>
      <c r="Q11" s="86"/>
      <c r="R11" s="86"/>
      <c r="S11" s="86"/>
      <c r="T11" s="86"/>
      <c r="U11" s="86"/>
      <c r="V11" s="86"/>
      <c r="W11" s="86"/>
    </row>
    <row r="12" spans="1:23" ht="42" customHeight="1" x14ac:dyDescent="0.2">
      <c r="A12" s="85">
        <v>9</v>
      </c>
      <c r="B12" s="85"/>
      <c r="C12" s="85"/>
      <c r="D12" s="85"/>
      <c r="E12" s="85"/>
      <c r="F12" s="92"/>
      <c r="G12" s="92"/>
      <c r="H12" s="92"/>
      <c r="I12" s="92"/>
      <c r="J12" s="92"/>
      <c r="K12" s="93">
        <f>J12*'قوانین حقوق و دستمزد '!$C$18</f>
        <v>0</v>
      </c>
      <c r="L12" s="92"/>
      <c r="M12" s="92"/>
      <c r="N12" s="92"/>
      <c r="O12" s="92">
        <f t="shared" si="0"/>
        <v>0</v>
      </c>
      <c r="P12" s="85"/>
      <c r="Q12" s="85"/>
      <c r="R12" s="85"/>
      <c r="S12" s="85"/>
      <c r="T12" s="85"/>
      <c r="U12" s="85"/>
      <c r="V12" s="85"/>
      <c r="W12" s="85"/>
    </row>
    <row r="13" spans="1:23" ht="42" customHeight="1" x14ac:dyDescent="0.2">
      <c r="A13" s="86">
        <v>10</v>
      </c>
      <c r="B13" s="86"/>
      <c r="C13" s="86"/>
      <c r="D13" s="86"/>
      <c r="E13" s="86"/>
      <c r="F13" s="94"/>
      <c r="G13" s="94"/>
      <c r="H13" s="94"/>
      <c r="I13" s="94"/>
      <c r="J13" s="94"/>
      <c r="K13" s="94">
        <f>J13*'قوانین حقوق و دستمزد '!$C$18</f>
        <v>0</v>
      </c>
      <c r="L13" s="94"/>
      <c r="M13" s="94"/>
      <c r="N13" s="94"/>
      <c r="O13" s="94">
        <f t="shared" si="0"/>
        <v>0</v>
      </c>
      <c r="P13" s="86"/>
      <c r="Q13" s="86"/>
      <c r="R13" s="86"/>
      <c r="S13" s="86"/>
      <c r="T13" s="86"/>
      <c r="U13" s="86"/>
      <c r="V13" s="86"/>
      <c r="W13" s="86"/>
    </row>
    <row r="14" spans="1:23" ht="42" customHeight="1" x14ac:dyDescent="0.2">
      <c r="A14" s="85">
        <v>11</v>
      </c>
      <c r="B14" s="85"/>
      <c r="C14" s="85"/>
      <c r="D14" s="85"/>
      <c r="E14" s="85"/>
      <c r="F14" s="92"/>
      <c r="G14" s="92"/>
      <c r="H14" s="92"/>
      <c r="I14" s="92"/>
      <c r="J14" s="92"/>
      <c r="K14" s="93">
        <f>J14*'قوانین حقوق و دستمزد '!$C$18</f>
        <v>0</v>
      </c>
      <c r="L14" s="92"/>
      <c r="M14" s="92"/>
      <c r="N14" s="92"/>
      <c r="O14" s="92">
        <f t="shared" si="0"/>
        <v>0</v>
      </c>
      <c r="P14" s="85"/>
      <c r="Q14" s="85"/>
      <c r="R14" s="85"/>
      <c r="S14" s="85"/>
      <c r="T14" s="85"/>
      <c r="U14" s="85"/>
      <c r="V14" s="85"/>
      <c r="W14" s="85"/>
    </row>
    <row r="15" spans="1:23" ht="42" customHeight="1" x14ac:dyDescent="0.2">
      <c r="A15" s="86">
        <v>12</v>
      </c>
      <c r="B15" s="86"/>
      <c r="C15" s="86"/>
      <c r="D15" s="86"/>
      <c r="E15" s="86"/>
      <c r="F15" s="94"/>
      <c r="G15" s="94"/>
      <c r="H15" s="94"/>
      <c r="I15" s="94"/>
      <c r="J15" s="94"/>
      <c r="K15" s="94">
        <f>J15*'قوانین حقوق و دستمزد '!$C$18</f>
        <v>0</v>
      </c>
      <c r="L15" s="94"/>
      <c r="M15" s="94"/>
      <c r="N15" s="94"/>
      <c r="O15" s="94">
        <f t="shared" si="0"/>
        <v>0</v>
      </c>
      <c r="P15" s="86"/>
      <c r="Q15" s="86"/>
      <c r="R15" s="86"/>
      <c r="S15" s="86"/>
      <c r="T15" s="86"/>
      <c r="U15" s="86"/>
      <c r="V15" s="86"/>
      <c r="W15" s="86"/>
    </row>
    <row r="16" spans="1:23" ht="42" customHeight="1" x14ac:dyDescent="0.2">
      <c r="A16" s="85">
        <v>13</v>
      </c>
      <c r="B16" s="85"/>
      <c r="C16" s="85"/>
      <c r="D16" s="85"/>
      <c r="E16" s="85"/>
      <c r="F16" s="92"/>
      <c r="G16" s="92"/>
      <c r="H16" s="92"/>
      <c r="I16" s="92"/>
      <c r="J16" s="92"/>
      <c r="K16" s="93">
        <f>J16*'قوانین حقوق و دستمزد '!$C$18</f>
        <v>0</v>
      </c>
      <c r="L16" s="92"/>
      <c r="M16" s="92"/>
      <c r="N16" s="92"/>
      <c r="O16" s="92">
        <f t="shared" si="0"/>
        <v>0</v>
      </c>
      <c r="P16" s="85"/>
      <c r="Q16" s="85"/>
      <c r="R16" s="85"/>
      <c r="S16" s="85"/>
      <c r="T16" s="85"/>
      <c r="U16" s="85"/>
      <c r="V16" s="85"/>
      <c r="W16" s="85"/>
    </row>
    <row r="17" spans="1:23" ht="42" customHeight="1" x14ac:dyDescent="0.2">
      <c r="A17" s="86">
        <v>14</v>
      </c>
      <c r="B17" s="86"/>
      <c r="C17" s="86"/>
      <c r="D17" s="86"/>
      <c r="E17" s="86"/>
      <c r="F17" s="94"/>
      <c r="G17" s="94"/>
      <c r="H17" s="94"/>
      <c r="I17" s="94"/>
      <c r="J17" s="94"/>
      <c r="K17" s="94">
        <f>J17*'قوانین حقوق و دستمزد '!$C$18</f>
        <v>0</v>
      </c>
      <c r="L17" s="94"/>
      <c r="M17" s="94"/>
      <c r="N17" s="94"/>
      <c r="O17" s="94">
        <f t="shared" si="0"/>
        <v>0</v>
      </c>
      <c r="P17" s="86"/>
      <c r="Q17" s="86"/>
      <c r="R17" s="86"/>
      <c r="S17" s="86"/>
      <c r="T17" s="86"/>
      <c r="U17" s="86"/>
      <c r="V17" s="86"/>
      <c r="W17" s="86"/>
    </row>
    <row r="18" spans="1:23" ht="42" customHeight="1" x14ac:dyDescent="0.2">
      <c r="A18" s="85">
        <v>15</v>
      </c>
      <c r="B18" s="85"/>
      <c r="C18" s="85"/>
      <c r="D18" s="85"/>
      <c r="E18" s="85"/>
      <c r="F18" s="92"/>
      <c r="G18" s="92"/>
      <c r="H18" s="92"/>
      <c r="I18" s="92"/>
      <c r="J18" s="92"/>
      <c r="K18" s="93">
        <f>J18*'قوانین حقوق و دستمزد '!$C$18</f>
        <v>0</v>
      </c>
      <c r="L18" s="92"/>
      <c r="M18" s="92"/>
      <c r="N18" s="92"/>
      <c r="O18" s="92">
        <f t="shared" si="0"/>
        <v>0</v>
      </c>
      <c r="P18" s="85"/>
      <c r="Q18" s="85"/>
      <c r="R18" s="85"/>
      <c r="S18" s="85"/>
      <c r="T18" s="85"/>
      <c r="U18" s="85"/>
      <c r="V18" s="85"/>
      <c r="W18" s="85"/>
    </row>
    <row r="19" spans="1:23" ht="42" customHeight="1" x14ac:dyDescent="0.2">
      <c r="A19" s="86">
        <v>16</v>
      </c>
      <c r="B19" s="86"/>
      <c r="C19" s="86"/>
      <c r="D19" s="86"/>
      <c r="E19" s="86"/>
      <c r="F19" s="94"/>
      <c r="G19" s="94"/>
      <c r="H19" s="94"/>
      <c r="I19" s="94"/>
      <c r="J19" s="94"/>
      <c r="K19" s="94">
        <f>J19*'قوانین حقوق و دستمزد '!$C$18</f>
        <v>0</v>
      </c>
      <c r="L19" s="94"/>
      <c r="M19" s="94"/>
      <c r="N19" s="94"/>
      <c r="O19" s="94">
        <f t="shared" si="0"/>
        <v>0</v>
      </c>
      <c r="P19" s="86"/>
      <c r="Q19" s="86"/>
      <c r="R19" s="86"/>
      <c r="S19" s="86"/>
      <c r="T19" s="86"/>
      <c r="U19" s="86"/>
      <c r="V19" s="86"/>
      <c r="W19" s="86"/>
    </row>
    <row r="20" spans="1:23" ht="42" customHeight="1" x14ac:dyDescent="0.2">
      <c r="A20" s="85">
        <v>17</v>
      </c>
      <c r="B20" s="85"/>
      <c r="C20" s="85"/>
      <c r="D20" s="85"/>
      <c r="E20" s="85"/>
      <c r="F20" s="92"/>
      <c r="G20" s="92"/>
      <c r="H20" s="92"/>
      <c r="I20" s="92"/>
      <c r="J20" s="92"/>
      <c r="K20" s="93">
        <f>J20*'قوانین حقوق و دستمزد '!$C$18</f>
        <v>0</v>
      </c>
      <c r="L20" s="92"/>
      <c r="M20" s="92"/>
      <c r="N20" s="92"/>
      <c r="O20" s="92">
        <f t="shared" si="0"/>
        <v>0</v>
      </c>
      <c r="P20" s="85"/>
      <c r="Q20" s="85"/>
      <c r="R20" s="85"/>
      <c r="S20" s="85"/>
      <c r="T20" s="85"/>
      <c r="U20" s="85"/>
      <c r="V20" s="85"/>
      <c r="W20" s="85"/>
    </row>
    <row r="21" spans="1:23" ht="42" customHeight="1" x14ac:dyDescent="0.2">
      <c r="A21" s="86">
        <v>18</v>
      </c>
      <c r="B21" s="86"/>
      <c r="C21" s="86"/>
      <c r="D21" s="86"/>
      <c r="E21" s="86"/>
      <c r="F21" s="94"/>
      <c r="G21" s="94"/>
      <c r="H21" s="94"/>
      <c r="I21" s="94"/>
      <c r="J21" s="94"/>
      <c r="K21" s="94">
        <f>J21*'قوانین حقوق و دستمزد '!$C$18</f>
        <v>0</v>
      </c>
      <c r="L21" s="94"/>
      <c r="M21" s="94"/>
      <c r="N21" s="94"/>
      <c r="O21" s="94">
        <f t="shared" si="0"/>
        <v>0</v>
      </c>
      <c r="P21" s="86"/>
      <c r="Q21" s="86"/>
      <c r="R21" s="86"/>
      <c r="S21" s="86"/>
      <c r="T21" s="86"/>
      <c r="U21" s="86"/>
      <c r="V21" s="86"/>
      <c r="W21" s="86"/>
    </row>
    <row r="22" spans="1:23" ht="42" customHeight="1" x14ac:dyDescent="0.2">
      <c r="A22" s="85">
        <v>19</v>
      </c>
      <c r="B22" s="85"/>
      <c r="C22" s="85"/>
      <c r="D22" s="85"/>
      <c r="E22" s="85"/>
      <c r="F22" s="92"/>
      <c r="G22" s="92"/>
      <c r="H22" s="92"/>
      <c r="I22" s="92"/>
      <c r="J22" s="92"/>
      <c r="K22" s="93">
        <f>J22*'قوانین حقوق و دستمزد '!$C$18</f>
        <v>0</v>
      </c>
      <c r="L22" s="92"/>
      <c r="M22" s="92"/>
      <c r="N22" s="92"/>
      <c r="O22" s="92">
        <f t="shared" si="0"/>
        <v>0</v>
      </c>
      <c r="P22" s="85"/>
      <c r="Q22" s="85"/>
      <c r="R22" s="85"/>
      <c r="S22" s="85"/>
      <c r="T22" s="85"/>
      <c r="U22" s="85"/>
      <c r="V22" s="85"/>
      <c r="W22" s="85"/>
    </row>
    <row r="23" spans="1:23" ht="42" customHeight="1" x14ac:dyDescent="0.2">
      <c r="A23" s="86">
        <v>20</v>
      </c>
      <c r="B23" s="86"/>
      <c r="C23" s="86"/>
      <c r="D23" s="86"/>
      <c r="E23" s="86"/>
      <c r="F23" s="94"/>
      <c r="G23" s="94"/>
      <c r="H23" s="94"/>
      <c r="I23" s="94"/>
      <c r="J23" s="94"/>
      <c r="K23" s="94">
        <f>J23*'قوانین حقوق و دستمزد '!$C$18</f>
        <v>0</v>
      </c>
      <c r="L23" s="94"/>
      <c r="M23" s="94"/>
      <c r="N23" s="94"/>
      <c r="O23" s="94">
        <f t="shared" si="0"/>
        <v>0</v>
      </c>
      <c r="P23" s="86"/>
      <c r="Q23" s="86"/>
      <c r="R23" s="86"/>
      <c r="S23" s="86"/>
      <c r="T23" s="86"/>
      <c r="U23" s="86"/>
      <c r="V23" s="86"/>
      <c r="W23" s="86"/>
    </row>
    <row r="24" spans="1:23" ht="42" customHeight="1" x14ac:dyDescent="0.2">
      <c r="A24" s="85">
        <v>21</v>
      </c>
      <c r="B24" s="85"/>
      <c r="C24" s="85"/>
      <c r="D24" s="85"/>
      <c r="E24" s="85"/>
      <c r="F24" s="92"/>
      <c r="G24" s="92"/>
      <c r="H24" s="92"/>
      <c r="I24" s="92"/>
      <c r="J24" s="92"/>
      <c r="K24" s="93">
        <f>J24*'قوانین حقوق و دستمزد '!$C$18</f>
        <v>0</v>
      </c>
      <c r="L24" s="92"/>
      <c r="M24" s="92"/>
      <c r="N24" s="92"/>
      <c r="O24" s="92">
        <f t="shared" si="0"/>
        <v>0</v>
      </c>
      <c r="P24" s="85"/>
      <c r="Q24" s="85"/>
      <c r="R24" s="85"/>
      <c r="S24" s="85"/>
      <c r="T24" s="85"/>
      <c r="U24" s="85"/>
      <c r="V24" s="85"/>
      <c r="W24" s="85"/>
    </row>
    <row r="25" spans="1:23" ht="42" customHeight="1" x14ac:dyDescent="0.2">
      <c r="A25" s="86">
        <v>22</v>
      </c>
      <c r="B25" s="86"/>
      <c r="C25" s="86"/>
      <c r="D25" s="86"/>
      <c r="E25" s="86"/>
      <c r="F25" s="94"/>
      <c r="G25" s="94"/>
      <c r="H25" s="94"/>
      <c r="I25" s="94"/>
      <c r="J25" s="94"/>
      <c r="K25" s="94">
        <f>J25*'قوانین حقوق و دستمزد '!$C$18</f>
        <v>0</v>
      </c>
      <c r="L25" s="94"/>
      <c r="M25" s="94"/>
      <c r="N25" s="94"/>
      <c r="O25" s="94">
        <f t="shared" si="0"/>
        <v>0</v>
      </c>
      <c r="P25" s="86"/>
      <c r="Q25" s="86"/>
      <c r="R25" s="86"/>
      <c r="S25" s="86"/>
      <c r="T25" s="86"/>
      <c r="U25" s="86"/>
      <c r="V25" s="86"/>
      <c r="W25" s="86"/>
    </row>
    <row r="26" spans="1:23" ht="42" customHeight="1" x14ac:dyDescent="0.2">
      <c r="A26" s="85">
        <v>23</v>
      </c>
      <c r="B26" s="85"/>
      <c r="C26" s="85"/>
      <c r="D26" s="85"/>
      <c r="E26" s="85"/>
      <c r="F26" s="92"/>
      <c r="G26" s="92"/>
      <c r="H26" s="92"/>
      <c r="I26" s="92"/>
      <c r="J26" s="92"/>
      <c r="K26" s="93">
        <f>J26*'قوانین حقوق و دستمزد '!$C$18</f>
        <v>0</v>
      </c>
      <c r="L26" s="92"/>
      <c r="M26" s="92"/>
      <c r="N26" s="92"/>
      <c r="O26" s="92">
        <f t="shared" si="0"/>
        <v>0</v>
      </c>
      <c r="P26" s="85"/>
      <c r="Q26" s="85"/>
      <c r="R26" s="85"/>
      <c r="S26" s="85"/>
      <c r="T26" s="85"/>
      <c r="U26" s="85"/>
      <c r="V26" s="85"/>
      <c r="W26" s="85"/>
    </row>
    <row r="27" spans="1:23" ht="42" customHeight="1" x14ac:dyDescent="0.2">
      <c r="A27" s="86">
        <v>24</v>
      </c>
      <c r="B27" s="86"/>
      <c r="C27" s="86"/>
      <c r="D27" s="86"/>
      <c r="E27" s="86"/>
      <c r="F27" s="94"/>
      <c r="G27" s="94"/>
      <c r="H27" s="94"/>
      <c r="I27" s="94"/>
      <c r="J27" s="94"/>
      <c r="K27" s="94">
        <f>J27*'قوانین حقوق و دستمزد '!$C$18</f>
        <v>0</v>
      </c>
      <c r="L27" s="94"/>
      <c r="M27" s="94"/>
      <c r="N27" s="94"/>
      <c r="O27" s="94">
        <f t="shared" si="0"/>
        <v>0</v>
      </c>
      <c r="P27" s="86"/>
      <c r="Q27" s="86"/>
      <c r="R27" s="86"/>
      <c r="S27" s="86"/>
      <c r="T27" s="86"/>
      <c r="U27" s="86"/>
      <c r="V27" s="86"/>
      <c r="W27" s="86"/>
    </row>
    <row r="28" spans="1:23" ht="42" customHeight="1" x14ac:dyDescent="0.2">
      <c r="A28" s="85">
        <v>25</v>
      </c>
      <c r="B28" s="85"/>
      <c r="C28" s="85"/>
      <c r="D28" s="85"/>
      <c r="E28" s="85"/>
      <c r="F28" s="92"/>
      <c r="G28" s="92"/>
      <c r="H28" s="92"/>
      <c r="I28" s="92"/>
      <c r="J28" s="92"/>
      <c r="K28" s="93">
        <f>J28*'قوانین حقوق و دستمزد '!$C$18</f>
        <v>0</v>
      </c>
      <c r="L28" s="92"/>
      <c r="M28" s="92"/>
      <c r="N28" s="92"/>
      <c r="O28" s="92">
        <f t="shared" si="0"/>
        <v>0</v>
      </c>
      <c r="P28" s="85"/>
      <c r="Q28" s="85"/>
      <c r="R28" s="85"/>
      <c r="S28" s="85"/>
      <c r="T28" s="85"/>
      <c r="U28" s="85"/>
      <c r="V28" s="85"/>
      <c r="W28" s="85"/>
    </row>
    <row r="29" spans="1:23" ht="42" customHeight="1" x14ac:dyDescent="0.2">
      <c r="A29" s="86">
        <v>26</v>
      </c>
      <c r="B29" s="86"/>
      <c r="C29" s="86"/>
      <c r="D29" s="86"/>
      <c r="E29" s="86"/>
      <c r="F29" s="94"/>
      <c r="G29" s="94"/>
      <c r="H29" s="94"/>
      <c r="I29" s="94"/>
      <c r="J29" s="94"/>
      <c r="K29" s="94">
        <f>J29*'قوانین حقوق و دستمزد '!$C$18</f>
        <v>0</v>
      </c>
      <c r="L29" s="94"/>
      <c r="M29" s="94"/>
      <c r="N29" s="94"/>
      <c r="O29" s="94">
        <f t="shared" si="0"/>
        <v>0</v>
      </c>
      <c r="P29" s="86"/>
      <c r="Q29" s="86"/>
      <c r="R29" s="86"/>
      <c r="S29" s="86"/>
      <c r="T29" s="86"/>
      <c r="U29" s="86"/>
      <c r="V29" s="86"/>
      <c r="W29" s="86"/>
    </row>
    <row r="30" spans="1:23" ht="42" customHeight="1" x14ac:dyDescent="0.2">
      <c r="A30" s="85">
        <v>27</v>
      </c>
      <c r="B30" s="85"/>
      <c r="C30" s="85"/>
      <c r="D30" s="85"/>
      <c r="E30" s="85"/>
      <c r="F30" s="92"/>
      <c r="G30" s="92"/>
      <c r="H30" s="92"/>
      <c r="I30" s="92"/>
      <c r="J30" s="92"/>
      <c r="K30" s="93">
        <f>J30*'قوانین حقوق و دستمزد '!$C$18</f>
        <v>0</v>
      </c>
      <c r="L30" s="92"/>
      <c r="M30" s="92"/>
      <c r="N30" s="92"/>
      <c r="O30" s="92">
        <f t="shared" si="0"/>
        <v>0</v>
      </c>
      <c r="P30" s="85"/>
      <c r="Q30" s="85"/>
      <c r="R30" s="85"/>
      <c r="S30" s="85"/>
      <c r="T30" s="85"/>
      <c r="U30" s="85"/>
      <c r="V30" s="85"/>
      <c r="W30" s="85"/>
    </row>
    <row r="31" spans="1:23" ht="42" customHeight="1" x14ac:dyDescent="0.2">
      <c r="A31" s="86">
        <v>28</v>
      </c>
      <c r="B31" s="86"/>
      <c r="C31" s="86"/>
      <c r="D31" s="86"/>
      <c r="E31" s="86"/>
      <c r="F31" s="94"/>
      <c r="G31" s="94"/>
      <c r="H31" s="94"/>
      <c r="I31" s="94"/>
      <c r="J31" s="94"/>
      <c r="K31" s="94">
        <f>J31*'قوانین حقوق و دستمزد '!$C$18</f>
        <v>0</v>
      </c>
      <c r="L31" s="94"/>
      <c r="M31" s="94"/>
      <c r="N31" s="94"/>
      <c r="O31" s="94">
        <f t="shared" si="0"/>
        <v>0</v>
      </c>
      <c r="P31" s="86"/>
      <c r="Q31" s="86"/>
      <c r="R31" s="86"/>
      <c r="S31" s="86"/>
      <c r="T31" s="86"/>
      <c r="U31" s="86"/>
      <c r="V31" s="86"/>
      <c r="W31" s="86"/>
    </row>
    <row r="32" spans="1:23" ht="42" customHeight="1" x14ac:dyDescent="0.2">
      <c r="A32" s="85">
        <v>29</v>
      </c>
      <c r="B32" s="85"/>
      <c r="C32" s="85"/>
      <c r="D32" s="85"/>
      <c r="E32" s="85"/>
      <c r="F32" s="92"/>
      <c r="G32" s="92"/>
      <c r="H32" s="92"/>
      <c r="I32" s="92"/>
      <c r="J32" s="92"/>
      <c r="K32" s="93">
        <f>J32*'قوانین حقوق و دستمزد '!$C$18</f>
        <v>0</v>
      </c>
      <c r="L32" s="92"/>
      <c r="M32" s="92"/>
      <c r="N32" s="92"/>
      <c r="O32" s="92">
        <f t="shared" si="0"/>
        <v>0</v>
      </c>
      <c r="P32" s="85"/>
      <c r="Q32" s="85"/>
      <c r="R32" s="85"/>
      <c r="S32" s="85"/>
      <c r="T32" s="85"/>
      <c r="U32" s="85"/>
      <c r="V32" s="85"/>
      <c r="W32" s="85"/>
    </row>
    <row r="33" spans="1:23" ht="42" customHeight="1" x14ac:dyDescent="0.2">
      <c r="A33" s="86">
        <v>30</v>
      </c>
      <c r="B33" s="86"/>
      <c r="C33" s="86"/>
      <c r="D33" s="86"/>
      <c r="E33" s="86"/>
      <c r="F33" s="94"/>
      <c r="G33" s="94"/>
      <c r="H33" s="94"/>
      <c r="I33" s="94"/>
      <c r="J33" s="94"/>
      <c r="K33" s="94">
        <f>J33*'قوانین حقوق و دستمزد '!$C$18</f>
        <v>0</v>
      </c>
      <c r="L33" s="94"/>
      <c r="M33" s="94"/>
      <c r="N33" s="94"/>
      <c r="O33" s="94">
        <f t="shared" si="0"/>
        <v>0</v>
      </c>
      <c r="P33" s="86"/>
      <c r="Q33" s="86"/>
      <c r="R33" s="86"/>
      <c r="S33" s="86"/>
      <c r="T33" s="86"/>
      <c r="U33" s="86"/>
      <c r="V33" s="86"/>
      <c r="W33" s="86"/>
    </row>
    <row r="34" spans="1:23" ht="42" customHeight="1" x14ac:dyDescent="0.2">
      <c r="A34" s="85">
        <v>31</v>
      </c>
      <c r="B34" s="85"/>
      <c r="C34" s="85"/>
      <c r="D34" s="85"/>
      <c r="E34" s="85"/>
      <c r="F34" s="92"/>
      <c r="G34" s="92"/>
      <c r="H34" s="92"/>
      <c r="I34" s="92"/>
      <c r="J34" s="92"/>
      <c r="K34" s="93">
        <f>J34*'قوانین حقوق و دستمزد '!$C$18</f>
        <v>0</v>
      </c>
      <c r="L34" s="92"/>
      <c r="M34" s="92"/>
      <c r="N34" s="92"/>
      <c r="O34" s="92">
        <f t="shared" si="0"/>
        <v>0</v>
      </c>
      <c r="P34" s="85"/>
      <c r="Q34" s="85"/>
      <c r="R34" s="85"/>
      <c r="S34" s="85"/>
      <c r="T34" s="85"/>
      <c r="U34" s="85"/>
      <c r="V34" s="85"/>
      <c r="W34" s="85"/>
    </row>
    <row r="35" spans="1:23" ht="42" customHeight="1" x14ac:dyDescent="0.2">
      <c r="A35" s="86">
        <v>32</v>
      </c>
      <c r="B35" s="86"/>
      <c r="C35" s="86"/>
      <c r="D35" s="86"/>
      <c r="E35" s="86"/>
      <c r="F35" s="94"/>
      <c r="G35" s="94"/>
      <c r="H35" s="94"/>
      <c r="I35" s="94"/>
      <c r="J35" s="94"/>
      <c r="K35" s="94">
        <f>J35*'قوانین حقوق و دستمزد '!$C$18</f>
        <v>0</v>
      </c>
      <c r="L35" s="94"/>
      <c r="M35" s="94"/>
      <c r="N35" s="94"/>
      <c r="O35" s="94">
        <f t="shared" si="0"/>
        <v>0</v>
      </c>
      <c r="P35" s="86"/>
      <c r="Q35" s="86"/>
      <c r="R35" s="86"/>
      <c r="S35" s="86"/>
      <c r="T35" s="86"/>
      <c r="U35" s="86"/>
      <c r="V35" s="86"/>
      <c r="W35" s="86"/>
    </row>
    <row r="36" spans="1:23" ht="42" customHeight="1" x14ac:dyDescent="0.2">
      <c r="A36" s="85">
        <v>33</v>
      </c>
      <c r="B36" s="85"/>
      <c r="C36" s="85"/>
      <c r="D36" s="85"/>
      <c r="E36" s="85"/>
      <c r="F36" s="92"/>
      <c r="G36" s="92"/>
      <c r="H36" s="92"/>
      <c r="I36" s="92"/>
      <c r="J36" s="92"/>
      <c r="K36" s="93">
        <f>J36*'قوانین حقوق و دستمزد '!$C$18</f>
        <v>0</v>
      </c>
      <c r="L36" s="92"/>
      <c r="M36" s="92"/>
      <c r="N36" s="92"/>
      <c r="O36" s="92">
        <f t="shared" si="0"/>
        <v>0</v>
      </c>
      <c r="P36" s="85"/>
      <c r="Q36" s="85"/>
      <c r="R36" s="85"/>
      <c r="S36" s="85"/>
      <c r="T36" s="85"/>
      <c r="U36" s="85"/>
      <c r="V36" s="85"/>
      <c r="W36" s="85"/>
    </row>
    <row r="37" spans="1:23" ht="42" customHeight="1" x14ac:dyDescent="0.2">
      <c r="A37" s="86">
        <v>34</v>
      </c>
      <c r="B37" s="86"/>
      <c r="C37" s="86"/>
      <c r="D37" s="86"/>
      <c r="E37" s="86"/>
      <c r="F37" s="94"/>
      <c r="G37" s="94"/>
      <c r="H37" s="94"/>
      <c r="I37" s="94"/>
      <c r="J37" s="94"/>
      <c r="K37" s="94">
        <f>J37*'قوانین حقوق و دستمزد '!$C$18</f>
        <v>0</v>
      </c>
      <c r="L37" s="94"/>
      <c r="M37" s="94"/>
      <c r="N37" s="94"/>
      <c r="O37" s="94">
        <f t="shared" si="0"/>
        <v>0</v>
      </c>
      <c r="P37" s="86"/>
      <c r="Q37" s="86"/>
      <c r="R37" s="86"/>
      <c r="S37" s="86"/>
      <c r="T37" s="86"/>
      <c r="U37" s="86"/>
      <c r="V37" s="86"/>
      <c r="W37" s="86"/>
    </row>
    <row r="38" spans="1:23" ht="42" customHeight="1" x14ac:dyDescent="0.2">
      <c r="A38" s="85">
        <v>35</v>
      </c>
      <c r="B38" s="85"/>
      <c r="C38" s="85"/>
      <c r="D38" s="85"/>
      <c r="E38" s="85"/>
      <c r="F38" s="92"/>
      <c r="G38" s="92"/>
      <c r="H38" s="92"/>
      <c r="I38" s="92"/>
      <c r="J38" s="92"/>
      <c r="K38" s="93">
        <f>J38*'قوانین حقوق و دستمزد '!$C$18</f>
        <v>0</v>
      </c>
      <c r="L38" s="92"/>
      <c r="M38" s="92"/>
      <c r="N38" s="92"/>
      <c r="O38" s="92">
        <f t="shared" si="0"/>
        <v>0</v>
      </c>
      <c r="P38" s="85"/>
      <c r="Q38" s="85"/>
      <c r="R38" s="85"/>
      <c r="S38" s="85"/>
      <c r="T38" s="85"/>
      <c r="U38" s="85"/>
      <c r="V38" s="85"/>
      <c r="W38" s="85"/>
    </row>
    <row r="39" spans="1:23" ht="42" customHeight="1" x14ac:dyDescent="0.2">
      <c r="A39" s="86">
        <v>36</v>
      </c>
      <c r="B39" s="86"/>
      <c r="C39" s="86"/>
      <c r="D39" s="86"/>
      <c r="E39" s="86"/>
      <c r="F39" s="94"/>
      <c r="G39" s="94"/>
      <c r="H39" s="94"/>
      <c r="I39" s="94"/>
      <c r="J39" s="94"/>
      <c r="K39" s="94">
        <f>J39*'قوانین حقوق و دستمزد '!$C$18</f>
        <v>0</v>
      </c>
      <c r="L39" s="94"/>
      <c r="M39" s="94"/>
      <c r="N39" s="94"/>
      <c r="O39" s="94">
        <f t="shared" si="0"/>
        <v>0</v>
      </c>
      <c r="P39" s="86"/>
      <c r="Q39" s="86"/>
      <c r="R39" s="86"/>
      <c r="S39" s="86"/>
      <c r="T39" s="86"/>
      <c r="U39" s="86"/>
      <c r="V39" s="86"/>
      <c r="W39" s="86"/>
    </row>
    <row r="40" spans="1:23" ht="42" customHeight="1" x14ac:dyDescent="0.2">
      <c r="A40" s="85">
        <v>37</v>
      </c>
      <c r="B40" s="85"/>
      <c r="C40" s="85"/>
      <c r="D40" s="85"/>
      <c r="E40" s="85"/>
      <c r="F40" s="92"/>
      <c r="G40" s="92"/>
      <c r="H40" s="92"/>
      <c r="I40" s="92"/>
      <c r="J40" s="92"/>
      <c r="K40" s="93">
        <f>J40*'قوانین حقوق و دستمزد '!$C$18</f>
        <v>0</v>
      </c>
      <c r="L40" s="92"/>
      <c r="M40" s="92"/>
      <c r="N40" s="92"/>
      <c r="O40" s="92">
        <f t="shared" si="0"/>
        <v>0</v>
      </c>
      <c r="P40" s="85"/>
      <c r="Q40" s="85"/>
      <c r="R40" s="85"/>
      <c r="S40" s="85"/>
      <c r="T40" s="85"/>
      <c r="U40" s="85"/>
      <c r="V40" s="85"/>
      <c r="W40" s="85"/>
    </row>
    <row r="41" spans="1:23" ht="42" customHeight="1" x14ac:dyDescent="0.2">
      <c r="A41" s="86">
        <v>38</v>
      </c>
      <c r="B41" s="86"/>
      <c r="C41" s="86"/>
      <c r="D41" s="86"/>
      <c r="E41" s="86"/>
      <c r="F41" s="94"/>
      <c r="G41" s="94"/>
      <c r="H41" s="94"/>
      <c r="I41" s="94"/>
      <c r="J41" s="94"/>
      <c r="K41" s="94">
        <f>J41*'قوانین حقوق و دستمزد '!$C$18</f>
        <v>0</v>
      </c>
      <c r="L41" s="94"/>
      <c r="M41" s="94"/>
      <c r="N41" s="94"/>
      <c r="O41" s="94">
        <f t="shared" si="0"/>
        <v>0</v>
      </c>
      <c r="P41" s="86"/>
      <c r="Q41" s="86"/>
      <c r="R41" s="86"/>
      <c r="S41" s="86"/>
      <c r="T41" s="86"/>
      <c r="U41" s="86"/>
      <c r="V41" s="86"/>
      <c r="W41" s="86"/>
    </row>
    <row r="42" spans="1:23" ht="42" customHeight="1" x14ac:dyDescent="0.2">
      <c r="A42" s="85">
        <v>39</v>
      </c>
      <c r="B42" s="85"/>
      <c r="C42" s="85"/>
      <c r="D42" s="85"/>
      <c r="E42" s="85"/>
      <c r="F42" s="92"/>
      <c r="G42" s="92"/>
      <c r="H42" s="92"/>
      <c r="I42" s="92"/>
      <c r="J42" s="92"/>
      <c r="K42" s="93">
        <f>J42*'قوانین حقوق و دستمزد '!$C$18</f>
        <v>0</v>
      </c>
      <c r="L42" s="92"/>
      <c r="M42" s="92"/>
      <c r="N42" s="92"/>
      <c r="O42" s="92">
        <f t="shared" si="0"/>
        <v>0</v>
      </c>
      <c r="P42" s="85"/>
      <c r="Q42" s="85"/>
      <c r="R42" s="85"/>
      <c r="S42" s="85"/>
      <c r="T42" s="85"/>
      <c r="U42" s="85"/>
      <c r="V42" s="85"/>
      <c r="W42" s="85"/>
    </row>
    <row r="43" spans="1:23" ht="42" customHeight="1" x14ac:dyDescent="0.2">
      <c r="A43" s="86">
        <v>40</v>
      </c>
      <c r="B43" s="86"/>
      <c r="C43" s="86"/>
      <c r="D43" s="86"/>
      <c r="E43" s="86"/>
      <c r="F43" s="94"/>
      <c r="G43" s="94"/>
      <c r="H43" s="94"/>
      <c r="I43" s="94"/>
      <c r="J43" s="94"/>
      <c r="K43" s="94">
        <f>J43*'قوانین حقوق و دستمزد '!$C$18</f>
        <v>0</v>
      </c>
      <c r="L43" s="94"/>
      <c r="M43" s="94"/>
      <c r="N43" s="94"/>
      <c r="O43" s="94">
        <f t="shared" si="0"/>
        <v>0</v>
      </c>
      <c r="P43" s="86"/>
      <c r="Q43" s="86"/>
      <c r="R43" s="86"/>
      <c r="S43" s="86"/>
      <c r="T43" s="86"/>
      <c r="U43" s="86"/>
      <c r="V43" s="86"/>
      <c r="W43" s="86"/>
    </row>
    <row r="44" spans="1:23" ht="42" customHeight="1" x14ac:dyDescent="0.2">
      <c r="A44" s="85">
        <v>41</v>
      </c>
      <c r="B44" s="85"/>
      <c r="C44" s="85"/>
      <c r="D44" s="85"/>
      <c r="E44" s="85"/>
      <c r="F44" s="92"/>
      <c r="G44" s="92"/>
      <c r="H44" s="92"/>
      <c r="I44" s="92"/>
      <c r="J44" s="92"/>
      <c r="K44" s="93">
        <f>J44*'قوانین حقوق و دستمزد '!$C$18</f>
        <v>0</v>
      </c>
      <c r="L44" s="92"/>
      <c r="M44" s="92"/>
      <c r="N44" s="92"/>
      <c r="O44" s="92">
        <f t="shared" si="0"/>
        <v>0</v>
      </c>
      <c r="P44" s="85"/>
      <c r="Q44" s="85"/>
      <c r="R44" s="85"/>
      <c r="S44" s="85"/>
      <c r="T44" s="85"/>
      <c r="U44" s="85"/>
      <c r="V44" s="85"/>
      <c r="W44" s="85"/>
    </row>
    <row r="45" spans="1:23" ht="42" customHeight="1" x14ac:dyDescent="0.2">
      <c r="A45" s="86">
        <v>42</v>
      </c>
      <c r="B45" s="86"/>
      <c r="C45" s="86"/>
      <c r="D45" s="86"/>
      <c r="E45" s="86"/>
      <c r="F45" s="94"/>
      <c r="G45" s="94"/>
      <c r="H45" s="94"/>
      <c r="I45" s="94"/>
      <c r="J45" s="94"/>
      <c r="K45" s="94">
        <f>J45*'قوانین حقوق و دستمزد '!$C$18</f>
        <v>0</v>
      </c>
      <c r="L45" s="94"/>
      <c r="M45" s="94"/>
      <c r="N45" s="94"/>
      <c r="O45" s="94">
        <f t="shared" si="0"/>
        <v>0</v>
      </c>
      <c r="P45" s="86"/>
      <c r="Q45" s="86"/>
      <c r="R45" s="86"/>
      <c r="S45" s="86"/>
      <c r="T45" s="86"/>
      <c r="U45" s="86"/>
      <c r="V45" s="86"/>
      <c r="W45" s="86"/>
    </row>
    <row r="46" spans="1:23" ht="42" customHeight="1" x14ac:dyDescent="0.2">
      <c r="A46" s="85">
        <v>43</v>
      </c>
      <c r="B46" s="85"/>
      <c r="C46" s="85"/>
      <c r="D46" s="85"/>
      <c r="E46" s="85"/>
      <c r="F46" s="92"/>
      <c r="G46" s="92"/>
      <c r="H46" s="92"/>
      <c r="I46" s="92"/>
      <c r="J46" s="92"/>
      <c r="K46" s="93">
        <f>J46*'قوانین حقوق و دستمزد '!$C$18</f>
        <v>0</v>
      </c>
      <c r="L46" s="92"/>
      <c r="M46" s="92"/>
      <c r="N46" s="92"/>
      <c r="O46" s="92">
        <f t="shared" si="0"/>
        <v>0</v>
      </c>
      <c r="P46" s="85"/>
      <c r="Q46" s="85"/>
      <c r="R46" s="85"/>
      <c r="S46" s="85"/>
      <c r="T46" s="85"/>
      <c r="U46" s="85"/>
      <c r="V46" s="85"/>
      <c r="W46" s="85"/>
    </row>
    <row r="47" spans="1:23" ht="42" customHeight="1" x14ac:dyDescent="0.2">
      <c r="A47" s="86">
        <v>44</v>
      </c>
      <c r="B47" s="86"/>
      <c r="C47" s="86"/>
      <c r="D47" s="86"/>
      <c r="E47" s="86"/>
      <c r="F47" s="94"/>
      <c r="G47" s="94"/>
      <c r="H47" s="94"/>
      <c r="I47" s="94"/>
      <c r="J47" s="94"/>
      <c r="K47" s="94">
        <f>J47*'قوانین حقوق و دستمزد '!$C$18</f>
        <v>0</v>
      </c>
      <c r="L47" s="94"/>
      <c r="M47" s="94"/>
      <c r="N47" s="94"/>
      <c r="O47" s="94">
        <f t="shared" si="0"/>
        <v>0</v>
      </c>
      <c r="P47" s="86"/>
      <c r="Q47" s="86"/>
      <c r="R47" s="86"/>
      <c r="S47" s="86"/>
      <c r="T47" s="86"/>
      <c r="U47" s="86"/>
      <c r="V47" s="86"/>
      <c r="W47" s="86"/>
    </row>
    <row r="48" spans="1:23" ht="42" customHeight="1" x14ac:dyDescent="0.2">
      <c r="A48" s="85">
        <v>45</v>
      </c>
      <c r="B48" s="85"/>
      <c r="C48" s="85"/>
      <c r="D48" s="85"/>
      <c r="E48" s="85"/>
      <c r="F48" s="92"/>
      <c r="G48" s="92"/>
      <c r="H48" s="92"/>
      <c r="I48" s="92"/>
      <c r="J48" s="92"/>
      <c r="K48" s="93">
        <f>J48*'قوانین حقوق و دستمزد '!$C$18</f>
        <v>0</v>
      </c>
      <c r="L48" s="92"/>
      <c r="M48" s="92"/>
      <c r="N48" s="92"/>
      <c r="O48" s="92">
        <f t="shared" si="0"/>
        <v>0</v>
      </c>
      <c r="P48" s="85"/>
      <c r="Q48" s="85"/>
      <c r="R48" s="85"/>
      <c r="S48" s="85"/>
      <c r="T48" s="85"/>
      <c r="U48" s="85"/>
      <c r="V48" s="85"/>
      <c r="W48" s="85"/>
    </row>
    <row r="49" spans="1:23" ht="42" customHeight="1" x14ac:dyDescent="0.2">
      <c r="A49" s="86">
        <v>46</v>
      </c>
      <c r="B49" s="86"/>
      <c r="C49" s="86"/>
      <c r="D49" s="86"/>
      <c r="E49" s="86"/>
      <c r="F49" s="94"/>
      <c r="G49" s="94"/>
      <c r="H49" s="94"/>
      <c r="I49" s="94"/>
      <c r="J49" s="94"/>
      <c r="K49" s="94">
        <f>J49*'قوانین حقوق و دستمزد '!$C$18</f>
        <v>0</v>
      </c>
      <c r="L49" s="94"/>
      <c r="M49" s="94"/>
      <c r="N49" s="94"/>
      <c r="O49" s="94">
        <f t="shared" si="0"/>
        <v>0</v>
      </c>
      <c r="P49" s="86"/>
      <c r="Q49" s="86"/>
      <c r="R49" s="86"/>
      <c r="S49" s="86"/>
      <c r="T49" s="86"/>
      <c r="U49" s="86"/>
      <c r="V49" s="86"/>
      <c r="W49" s="86"/>
    </row>
    <row r="50" spans="1:23" ht="42" customHeight="1" x14ac:dyDescent="0.2">
      <c r="A50" s="85">
        <v>47</v>
      </c>
      <c r="B50" s="85"/>
      <c r="C50" s="85"/>
      <c r="D50" s="85"/>
      <c r="E50" s="85"/>
      <c r="F50" s="92"/>
      <c r="G50" s="92"/>
      <c r="H50" s="92"/>
      <c r="I50" s="92"/>
      <c r="J50" s="92"/>
      <c r="K50" s="93">
        <f>J50*'قوانین حقوق و دستمزد '!$C$18</f>
        <v>0</v>
      </c>
      <c r="L50" s="92"/>
      <c r="M50" s="92"/>
      <c r="N50" s="92"/>
      <c r="O50" s="92">
        <f t="shared" si="0"/>
        <v>0</v>
      </c>
      <c r="P50" s="85"/>
      <c r="Q50" s="85"/>
      <c r="R50" s="85"/>
      <c r="S50" s="85"/>
      <c r="T50" s="85"/>
      <c r="U50" s="85"/>
      <c r="V50" s="85"/>
      <c r="W50" s="85"/>
    </row>
    <row r="51" spans="1:23" ht="42" customHeight="1" x14ac:dyDescent="0.2">
      <c r="A51" s="86">
        <v>48</v>
      </c>
      <c r="B51" s="86"/>
      <c r="C51" s="86"/>
      <c r="D51" s="86"/>
      <c r="E51" s="86"/>
      <c r="F51" s="94"/>
      <c r="G51" s="94"/>
      <c r="H51" s="94"/>
      <c r="I51" s="94"/>
      <c r="J51" s="94"/>
      <c r="K51" s="94">
        <f>J51*'قوانین حقوق و دستمزد '!$C$18</f>
        <v>0</v>
      </c>
      <c r="L51" s="94"/>
      <c r="M51" s="94"/>
      <c r="N51" s="94"/>
      <c r="O51" s="94">
        <f t="shared" si="0"/>
        <v>0</v>
      </c>
      <c r="P51" s="86"/>
      <c r="Q51" s="86"/>
      <c r="R51" s="86"/>
      <c r="S51" s="86"/>
      <c r="T51" s="86"/>
      <c r="U51" s="86"/>
      <c r="V51" s="86"/>
      <c r="W51" s="86"/>
    </row>
    <row r="52" spans="1:23" ht="42" customHeight="1" x14ac:dyDescent="0.2">
      <c r="A52" s="85">
        <v>49</v>
      </c>
      <c r="B52" s="85"/>
      <c r="C52" s="85"/>
      <c r="D52" s="85"/>
      <c r="E52" s="85"/>
      <c r="F52" s="92"/>
      <c r="G52" s="92"/>
      <c r="H52" s="92"/>
      <c r="I52" s="92"/>
      <c r="J52" s="92"/>
      <c r="K52" s="93">
        <f>J52*'قوانین حقوق و دستمزد '!$C$18</f>
        <v>0</v>
      </c>
      <c r="L52" s="92"/>
      <c r="M52" s="92"/>
      <c r="N52" s="92"/>
      <c r="O52" s="92">
        <f t="shared" si="0"/>
        <v>0</v>
      </c>
      <c r="P52" s="85"/>
      <c r="Q52" s="85"/>
      <c r="R52" s="85"/>
      <c r="S52" s="85"/>
      <c r="T52" s="85"/>
      <c r="U52" s="85"/>
      <c r="V52" s="85"/>
      <c r="W52" s="85"/>
    </row>
    <row r="53" spans="1:23" ht="42" customHeight="1" x14ac:dyDescent="0.2">
      <c r="A53" s="86">
        <v>50</v>
      </c>
      <c r="B53" s="86"/>
      <c r="C53" s="86"/>
      <c r="D53" s="86"/>
      <c r="E53" s="86"/>
      <c r="F53" s="94"/>
      <c r="G53" s="94"/>
      <c r="H53" s="94"/>
      <c r="I53" s="94"/>
      <c r="J53" s="94"/>
      <c r="K53" s="94">
        <f>J53*'قوانین حقوق و دستمزد '!$C$18</f>
        <v>0</v>
      </c>
      <c r="L53" s="94"/>
      <c r="M53" s="94"/>
      <c r="N53" s="94"/>
      <c r="O53" s="94">
        <f t="shared" si="0"/>
        <v>0</v>
      </c>
      <c r="P53" s="86"/>
      <c r="Q53" s="86"/>
      <c r="R53" s="86"/>
      <c r="S53" s="86"/>
      <c r="T53" s="86"/>
      <c r="U53" s="86"/>
      <c r="V53" s="86"/>
      <c r="W53" s="86"/>
    </row>
    <row r="54" spans="1:23" ht="42" customHeight="1" x14ac:dyDescent="0.2">
      <c r="A54" s="85">
        <v>51</v>
      </c>
      <c r="B54" s="85"/>
      <c r="C54" s="85"/>
      <c r="D54" s="85"/>
      <c r="E54" s="85"/>
      <c r="F54" s="92"/>
      <c r="G54" s="92"/>
      <c r="H54" s="92"/>
      <c r="I54" s="92"/>
      <c r="J54" s="92"/>
      <c r="K54" s="93">
        <f>J54*'قوانین حقوق و دستمزد '!$C$18</f>
        <v>0</v>
      </c>
      <c r="L54" s="92"/>
      <c r="M54" s="92"/>
      <c r="N54" s="92"/>
      <c r="O54" s="92">
        <f t="shared" si="0"/>
        <v>0</v>
      </c>
      <c r="P54" s="85"/>
      <c r="Q54" s="85"/>
      <c r="R54" s="85"/>
      <c r="S54" s="85"/>
      <c r="T54" s="85"/>
      <c r="U54" s="85"/>
      <c r="V54" s="85"/>
      <c r="W54" s="85"/>
    </row>
    <row r="55" spans="1:23" ht="42" customHeight="1" x14ac:dyDescent="0.2">
      <c r="A55" s="86">
        <v>52</v>
      </c>
      <c r="B55" s="86"/>
      <c r="C55" s="86"/>
      <c r="D55" s="86"/>
      <c r="E55" s="86"/>
      <c r="F55" s="94"/>
      <c r="G55" s="94"/>
      <c r="H55" s="94"/>
      <c r="I55" s="94"/>
      <c r="J55" s="94"/>
      <c r="K55" s="94">
        <f>J55*'قوانین حقوق و دستمزد '!$C$18</f>
        <v>0</v>
      </c>
      <c r="L55" s="94"/>
      <c r="M55" s="94"/>
      <c r="N55" s="94"/>
      <c r="O55" s="94">
        <f t="shared" si="0"/>
        <v>0</v>
      </c>
      <c r="P55" s="86"/>
      <c r="Q55" s="86"/>
      <c r="R55" s="86"/>
      <c r="S55" s="86"/>
      <c r="T55" s="86"/>
      <c r="U55" s="86"/>
      <c r="V55" s="86"/>
      <c r="W55" s="86"/>
    </row>
    <row r="56" spans="1:23" ht="42" customHeight="1" x14ac:dyDescent="0.2">
      <c r="A56" s="85">
        <v>53</v>
      </c>
      <c r="B56" s="85"/>
      <c r="C56" s="85"/>
      <c r="D56" s="85"/>
      <c r="E56" s="85"/>
      <c r="F56" s="92"/>
      <c r="G56" s="92"/>
      <c r="H56" s="92"/>
      <c r="I56" s="92"/>
      <c r="J56" s="92"/>
      <c r="K56" s="93">
        <f>J56*'قوانین حقوق و دستمزد '!$C$18</f>
        <v>0</v>
      </c>
      <c r="L56" s="92"/>
      <c r="M56" s="92"/>
      <c r="N56" s="92"/>
      <c r="O56" s="92">
        <f t="shared" si="0"/>
        <v>0</v>
      </c>
      <c r="P56" s="85"/>
      <c r="Q56" s="85"/>
      <c r="R56" s="85"/>
      <c r="S56" s="85"/>
      <c r="T56" s="85"/>
      <c r="U56" s="85"/>
      <c r="V56" s="85"/>
      <c r="W56" s="85"/>
    </row>
    <row r="57" spans="1:23" ht="42" customHeight="1" x14ac:dyDescent="0.2">
      <c r="A57" s="86">
        <v>54</v>
      </c>
      <c r="B57" s="86"/>
      <c r="C57" s="86"/>
      <c r="D57" s="86"/>
      <c r="E57" s="86"/>
      <c r="F57" s="94"/>
      <c r="G57" s="94"/>
      <c r="H57" s="94"/>
      <c r="I57" s="94"/>
      <c r="J57" s="94"/>
      <c r="K57" s="94">
        <f>J57*'قوانین حقوق و دستمزد '!$C$18</f>
        <v>0</v>
      </c>
      <c r="L57" s="94"/>
      <c r="M57" s="94"/>
      <c r="N57" s="94"/>
      <c r="O57" s="94">
        <f t="shared" si="0"/>
        <v>0</v>
      </c>
      <c r="P57" s="86"/>
      <c r="Q57" s="86"/>
      <c r="R57" s="86"/>
      <c r="S57" s="86"/>
      <c r="T57" s="86"/>
      <c r="U57" s="86"/>
      <c r="V57" s="86"/>
      <c r="W57" s="86"/>
    </row>
    <row r="58" spans="1:23" ht="42" customHeight="1" x14ac:dyDescent="0.2">
      <c r="A58" s="85">
        <v>55</v>
      </c>
      <c r="B58" s="85"/>
      <c r="C58" s="85"/>
      <c r="D58" s="85"/>
      <c r="E58" s="85"/>
      <c r="F58" s="92"/>
      <c r="G58" s="92"/>
      <c r="H58" s="92"/>
      <c r="I58" s="92"/>
      <c r="J58" s="92"/>
      <c r="K58" s="93">
        <f>J58*'قوانین حقوق و دستمزد '!$C$18</f>
        <v>0</v>
      </c>
      <c r="L58" s="92"/>
      <c r="M58" s="92"/>
      <c r="N58" s="92"/>
      <c r="O58" s="92">
        <f t="shared" si="0"/>
        <v>0</v>
      </c>
      <c r="P58" s="85"/>
      <c r="Q58" s="85"/>
      <c r="R58" s="85"/>
      <c r="S58" s="85"/>
      <c r="T58" s="85"/>
      <c r="U58" s="85"/>
      <c r="V58" s="85"/>
      <c r="W58" s="85"/>
    </row>
    <row r="59" spans="1:23" ht="42" customHeight="1" x14ac:dyDescent="0.2">
      <c r="A59" s="86">
        <v>56</v>
      </c>
      <c r="B59" s="86"/>
      <c r="C59" s="86"/>
      <c r="D59" s="86"/>
      <c r="E59" s="86"/>
      <c r="F59" s="94"/>
      <c r="G59" s="94"/>
      <c r="H59" s="94"/>
      <c r="I59" s="94"/>
      <c r="J59" s="94"/>
      <c r="K59" s="94">
        <f>J59*'قوانین حقوق و دستمزد '!$C$18</f>
        <v>0</v>
      </c>
      <c r="L59" s="94"/>
      <c r="M59" s="94"/>
      <c r="N59" s="94"/>
      <c r="O59" s="94">
        <f t="shared" si="0"/>
        <v>0</v>
      </c>
      <c r="P59" s="86"/>
      <c r="Q59" s="86"/>
      <c r="R59" s="86"/>
      <c r="S59" s="86"/>
      <c r="T59" s="86"/>
      <c r="U59" s="86"/>
      <c r="V59" s="86"/>
      <c r="W59" s="86"/>
    </row>
    <row r="60" spans="1:23" ht="42" customHeight="1" x14ac:dyDescent="0.2">
      <c r="A60" s="85">
        <v>57</v>
      </c>
      <c r="B60" s="85"/>
      <c r="C60" s="85"/>
      <c r="D60" s="85"/>
      <c r="E60" s="85"/>
      <c r="F60" s="92"/>
      <c r="G60" s="92"/>
      <c r="H60" s="92"/>
      <c r="I60" s="92"/>
      <c r="J60" s="92"/>
      <c r="K60" s="93">
        <f>J60*'قوانین حقوق و دستمزد '!$C$18</f>
        <v>0</v>
      </c>
      <c r="L60" s="92"/>
      <c r="M60" s="92"/>
      <c r="N60" s="92"/>
      <c r="O60" s="92">
        <f t="shared" si="0"/>
        <v>0</v>
      </c>
      <c r="P60" s="85"/>
      <c r="Q60" s="85"/>
      <c r="R60" s="85"/>
      <c r="S60" s="85"/>
      <c r="T60" s="85"/>
      <c r="U60" s="85"/>
      <c r="V60" s="85"/>
      <c r="W60" s="85"/>
    </row>
    <row r="61" spans="1:23" ht="42" customHeight="1" x14ac:dyDescent="0.2">
      <c r="A61" s="86">
        <v>58</v>
      </c>
      <c r="B61" s="86"/>
      <c r="C61" s="86"/>
      <c r="D61" s="86"/>
      <c r="E61" s="86"/>
      <c r="F61" s="94"/>
      <c r="G61" s="94"/>
      <c r="H61" s="94"/>
      <c r="I61" s="94"/>
      <c r="J61" s="94"/>
      <c r="K61" s="94">
        <f>J61*'قوانین حقوق و دستمزد '!$C$18</f>
        <v>0</v>
      </c>
      <c r="L61" s="94"/>
      <c r="M61" s="94"/>
      <c r="N61" s="94"/>
      <c r="O61" s="94">
        <f t="shared" si="0"/>
        <v>0</v>
      </c>
      <c r="P61" s="86"/>
      <c r="Q61" s="86"/>
      <c r="R61" s="86"/>
      <c r="S61" s="86"/>
      <c r="T61" s="86"/>
      <c r="U61" s="86"/>
      <c r="V61" s="86"/>
      <c r="W61" s="86"/>
    </row>
    <row r="62" spans="1:23" ht="42" customHeight="1" x14ac:dyDescent="0.2">
      <c r="A62" s="85">
        <v>59</v>
      </c>
      <c r="B62" s="85"/>
      <c r="C62" s="85"/>
      <c r="D62" s="85"/>
      <c r="E62" s="85"/>
      <c r="F62" s="92"/>
      <c r="G62" s="92"/>
      <c r="H62" s="92"/>
      <c r="I62" s="92"/>
      <c r="J62" s="92"/>
      <c r="K62" s="93">
        <f>J62*'قوانین حقوق و دستمزد '!$C$18</f>
        <v>0</v>
      </c>
      <c r="L62" s="92"/>
      <c r="M62" s="92"/>
      <c r="N62" s="92"/>
      <c r="O62" s="92">
        <f t="shared" si="0"/>
        <v>0</v>
      </c>
      <c r="P62" s="85"/>
      <c r="Q62" s="85"/>
      <c r="R62" s="85"/>
      <c r="S62" s="85"/>
      <c r="T62" s="85"/>
      <c r="U62" s="85"/>
      <c r="V62" s="85"/>
      <c r="W62" s="85"/>
    </row>
    <row r="63" spans="1:23" ht="42" customHeight="1" x14ac:dyDescent="0.2">
      <c r="A63" s="86">
        <v>60</v>
      </c>
      <c r="B63" s="86"/>
      <c r="C63" s="86"/>
      <c r="D63" s="86"/>
      <c r="E63" s="86"/>
      <c r="F63" s="94"/>
      <c r="G63" s="94"/>
      <c r="H63" s="94"/>
      <c r="I63" s="94"/>
      <c r="J63" s="94"/>
      <c r="K63" s="94">
        <f>J63*'قوانین حقوق و دستمزد '!$C$18</f>
        <v>0</v>
      </c>
      <c r="L63" s="94"/>
      <c r="M63" s="94"/>
      <c r="N63" s="94"/>
      <c r="O63" s="94">
        <f t="shared" si="0"/>
        <v>0</v>
      </c>
      <c r="P63" s="86"/>
      <c r="Q63" s="86"/>
      <c r="R63" s="86"/>
      <c r="S63" s="86"/>
      <c r="T63" s="86"/>
      <c r="U63" s="86"/>
      <c r="V63" s="86"/>
      <c r="W63" s="86"/>
    </row>
    <row r="64" spans="1:23" ht="42" customHeight="1" x14ac:dyDescent="0.2">
      <c r="A64" s="85">
        <v>61</v>
      </c>
      <c r="B64" s="85"/>
      <c r="C64" s="85"/>
      <c r="D64" s="85"/>
      <c r="E64" s="85"/>
      <c r="F64" s="92"/>
      <c r="G64" s="92"/>
      <c r="H64" s="92"/>
      <c r="I64" s="92"/>
      <c r="J64" s="92"/>
      <c r="K64" s="93">
        <f>J64*'قوانین حقوق و دستمزد '!$C$18</f>
        <v>0</v>
      </c>
      <c r="L64" s="92"/>
      <c r="M64" s="92"/>
      <c r="N64" s="92"/>
      <c r="O64" s="92">
        <f t="shared" si="0"/>
        <v>0</v>
      </c>
      <c r="P64" s="85"/>
      <c r="Q64" s="85"/>
      <c r="R64" s="85"/>
      <c r="S64" s="85"/>
      <c r="T64" s="85"/>
      <c r="U64" s="85"/>
      <c r="V64" s="85"/>
      <c r="W64" s="85"/>
    </row>
    <row r="65" spans="1:23" ht="42" customHeight="1" x14ac:dyDescent="0.2">
      <c r="A65" s="86">
        <v>62</v>
      </c>
      <c r="B65" s="86"/>
      <c r="C65" s="86"/>
      <c r="D65" s="86"/>
      <c r="E65" s="86"/>
      <c r="F65" s="94"/>
      <c r="G65" s="94"/>
      <c r="H65" s="94"/>
      <c r="I65" s="94"/>
      <c r="J65" s="94"/>
      <c r="K65" s="94">
        <f>J65*'قوانین حقوق و دستمزد '!$C$18</f>
        <v>0</v>
      </c>
      <c r="L65" s="94"/>
      <c r="M65" s="94"/>
      <c r="N65" s="94"/>
      <c r="O65" s="94">
        <f t="shared" si="0"/>
        <v>0</v>
      </c>
      <c r="P65" s="86"/>
      <c r="Q65" s="86"/>
      <c r="R65" s="86"/>
      <c r="S65" s="86"/>
      <c r="T65" s="86"/>
      <c r="U65" s="86"/>
      <c r="V65" s="86"/>
      <c r="W65" s="86"/>
    </row>
    <row r="66" spans="1:23" ht="42" customHeight="1" x14ac:dyDescent="0.2">
      <c r="A66" s="85">
        <v>63</v>
      </c>
      <c r="B66" s="85"/>
      <c r="C66" s="85"/>
      <c r="D66" s="85"/>
      <c r="E66" s="85"/>
      <c r="F66" s="92"/>
      <c r="G66" s="92"/>
      <c r="H66" s="92"/>
      <c r="I66" s="92"/>
      <c r="J66" s="92"/>
      <c r="K66" s="93">
        <f>J66*'قوانین حقوق و دستمزد '!$C$18</f>
        <v>0</v>
      </c>
      <c r="L66" s="92"/>
      <c r="M66" s="92"/>
      <c r="N66" s="92"/>
      <c r="O66" s="92">
        <f t="shared" si="0"/>
        <v>0</v>
      </c>
      <c r="P66" s="85"/>
      <c r="Q66" s="85"/>
      <c r="R66" s="85"/>
      <c r="S66" s="85"/>
      <c r="T66" s="85"/>
      <c r="U66" s="85"/>
      <c r="V66" s="85"/>
      <c r="W66" s="85"/>
    </row>
    <row r="67" spans="1:23" ht="42" customHeight="1" x14ac:dyDescent="0.2">
      <c r="A67" s="86">
        <v>64</v>
      </c>
      <c r="B67" s="86"/>
      <c r="C67" s="86"/>
      <c r="D67" s="86"/>
      <c r="E67" s="86"/>
      <c r="F67" s="94"/>
      <c r="G67" s="94"/>
      <c r="H67" s="94"/>
      <c r="I67" s="94"/>
      <c r="J67" s="94"/>
      <c r="K67" s="94">
        <f>J67*'قوانین حقوق و دستمزد '!$C$18</f>
        <v>0</v>
      </c>
      <c r="L67" s="94"/>
      <c r="M67" s="94"/>
      <c r="N67" s="94"/>
      <c r="O67" s="94">
        <f t="shared" si="0"/>
        <v>0</v>
      </c>
      <c r="P67" s="86"/>
      <c r="Q67" s="86"/>
      <c r="R67" s="86"/>
      <c r="S67" s="86"/>
      <c r="T67" s="86"/>
      <c r="U67" s="86"/>
      <c r="V67" s="86"/>
      <c r="W67" s="86"/>
    </row>
    <row r="68" spans="1:23" ht="42" customHeight="1" x14ac:dyDescent="0.2">
      <c r="A68" s="85">
        <v>65</v>
      </c>
      <c r="B68" s="85"/>
      <c r="C68" s="85"/>
      <c r="D68" s="85"/>
      <c r="E68" s="85"/>
      <c r="F68" s="92"/>
      <c r="G68" s="92"/>
      <c r="H68" s="92"/>
      <c r="I68" s="92"/>
      <c r="J68" s="92"/>
      <c r="K68" s="93">
        <f>J68*'قوانین حقوق و دستمزد '!$C$18</f>
        <v>0</v>
      </c>
      <c r="L68" s="92"/>
      <c r="M68" s="92"/>
      <c r="N68" s="92"/>
      <c r="O68" s="92">
        <f t="shared" si="0"/>
        <v>0</v>
      </c>
      <c r="P68" s="85"/>
      <c r="Q68" s="85"/>
      <c r="R68" s="85"/>
      <c r="S68" s="85"/>
      <c r="T68" s="85"/>
      <c r="U68" s="85"/>
      <c r="V68" s="85"/>
      <c r="W68" s="85"/>
    </row>
    <row r="69" spans="1:23" ht="42" customHeight="1" x14ac:dyDescent="0.2">
      <c r="A69" s="86">
        <v>66</v>
      </c>
      <c r="B69" s="86"/>
      <c r="C69" s="86"/>
      <c r="D69" s="86"/>
      <c r="E69" s="86"/>
      <c r="F69" s="94"/>
      <c r="G69" s="94"/>
      <c r="H69" s="94"/>
      <c r="I69" s="94"/>
      <c r="J69" s="94"/>
      <c r="K69" s="94">
        <f>J69*'قوانین حقوق و دستمزد '!$C$18</f>
        <v>0</v>
      </c>
      <c r="L69" s="94"/>
      <c r="M69" s="94"/>
      <c r="N69" s="94"/>
      <c r="O69" s="94">
        <f t="shared" si="0"/>
        <v>0</v>
      </c>
      <c r="P69" s="86"/>
      <c r="Q69" s="86"/>
      <c r="R69" s="86"/>
      <c r="S69" s="86"/>
      <c r="T69" s="86"/>
      <c r="U69" s="86"/>
      <c r="V69" s="86"/>
      <c r="W69" s="86"/>
    </row>
    <row r="70" spans="1:23" ht="42" customHeight="1" x14ac:dyDescent="0.2">
      <c r="A70" s="85">
        <v>67</v>
      </c>
      <c r="B70" s="85"/>
      <c r="C70" s="85"/>
      <c r="D70" s="85"/>
      <c r="E70" s="85"/>
      <c r="F70" s="92"/>
      <c r="G70" s="92"/>
      <c r="H70" s="92"/>
      <c r="I70" s="92"/>
      <c r="J70" s="92"/>
      <c r="K70" s="93">
        <f>J70*'قوانین حقوق و دستمزد '!$C$18</f>
        <v>0</v>
      </c>
      <c r="L70" s="92"/>
      <c r="M70" s="92"/>
      <c r="N70" s="92"/>
      <c r="O70" s="92">
        <f t="shared" ref="O70:O103" si="1">N70+M70+K70+I70+G70+(F70*31)+H70+L70</f>
        <v>0</v>
      </c>
      <c r="P70" s="85"/>
      <c r="Q70" s="85"/>
      <c r="R70" s="85"/>
      <c r="S70" s="85"/>
      <c r="T70" s="85"/>
      <c r="U70" s="85"/>
      <c r="V70" s="85"/>
      <c r="W70" s="85"/>
    </row>
    <row r="71" spans="1:23" ht="42" customHeight="1" x14ac:dyDescent="0.2">
      <c r="A71" s="86">
        <v>68</v>
      </c>
      <c r="B71" s="86"/>
      <c r="C71" s="86"/>
      <c r="D71" s="86"/>
      <c r="E71" s="86"/>
      <c r="F71" s="94"/>
      <c r="G71" s="94"/>
      <c r="H71" s="94"/>
      <c r="I71" s="94"/>
      <c r="J71" s="94"/>
      <c r="K71" s="94">
        <f>J71*'قوانین حقوق و دستمزد '!$C$18</f>
        <v>0</v>
      </c>
      <c r="L71" s="94"/>
      <c r="M71" s="94"/>
      <c r="N71" s="94"/>
      <c r="O71" s="94">
        <f t="shared" si="1"/>
        <v>0</v>
      </c>
      <c r="P71" s="86"/>
      <c r="Q71" s="86"/>
      <c r="R71" s="86"/>
      <c r="S71" s="86"/>
      <c r="T71" s="86"/>
      <c r="U71" s="86"/>
      <c r="V71" s="86"/>
      <c r="W71" s="86"/>
    </row>
    <row r="72" spans="1:23" ht="42" customHeight="1" x14ac:dyDescent="0.2">
      <c r="A72" s="85">
        <v>69</v>
      </c>
      <c r="B72" s="85"/>
      <c r="C72" s="85"/>
      <c r="D72" s="85"/>
      <c r="E72" s="85"/>
      <c r="F72" s="92"/>
      <c r="G72" s="92"/>
      <c r="H72" s="92"/>
      <c r="I72" s="92"/>
      <c r="J72" s="92"/>
      <c r="K72" s="93">
        <f>J72*'قوانین حقوق و دستمزد '!$C$18</f>
        <v>0</v>
      </c>
      <c r="L72" s="92"/>
      <c r="M72" s="92"/>
      <c r="N72" s="92"/>
      <c r="O72" s="92">
        <f t="shared" si="1"/>
        <v>0</v>
      </c>
      <c r="P72" s="85"/>
      <c r="Q72" s="85"/>
      <c r="R72" s="85"/>
      <c r="S72" s="85"/>
      <c r="T72" s="85"/>
      <c r="U72" s="85"/>
      <c r="V72" s="85"/>
      <c r="W72" s="85"/>
    </row>
    <row r="73" spans="1:23" ht="42" customHeight="1" x14ac:dyDescent="0.2">
      <c r="A73" s="86">
        <v>70</v>
      </c>
      <c r="B73" s="86"/>
      <c r="C73" s="86"/>
      <c r="D73" s="86"/>
      <c r="E73" s="86"/>
      <c r="F73" s="94"/>
      <c r="G73" s="94"/>
      <c r="H73" s="94"/>
      <c r="I73" s="94"/>
      <c r="J73" s="94"/>
      <c r="K73" s="94">
        <f>J73*'قوانین حقوق و دستمزد '!$C$18</f>
        <v>0</v>
      </c>
      <c r="L73" s="94"/>
      <c r="M73" s="94"/>
      <c r="N73" s="94"/>
      <c r="O73" s="94">
        <f t="shared" si="1"/>
        <v>0</v>
      </c>
      <c r="P73" s="86"/>
      <c r="Q73" s="86"/>
      <c r="R73" s="86"/>
      <c r="S73" s="86"/>
      <c r="T73" s="86"/>
      <c r="U73" s="86"/>
      <c r="V73" s="86"/>
      <c r="W73" s="86"/>
    </row>
    <row r="74" spans="1:23" ht="42" customHeight="1" x14ac:dyDescent="0.2">
      <c r="A74" s="85">
        <v>71</v>
      </c>
      <c r="B74" s="85"/>
      <c r="C74" s="85"/>
      <c r="D74" s="85"/>
      <c r="E74" s="85"/>
      <c r="F74" s="92"/>
      <c r="G74" s="92"/>
      <c r="H74" s="92"/>
      <c r="I74" s="92"/>
      <c r="J74" s="92"/>
      <c r="K74" s="93">
        <f>J74*'قوانین حقوق و دستمزد '!$C$18</f>
        <v>0</v>
      </c>
      <c r="L74" s="92"/>
      <c r="M74" s="92"/>
      <c r="N74" s="92"/>
      <c r="O74" s="92">
        <f t="shared" si="1"/>
        <v>0</v>
      </c>
      <c r="P74" s="85"/>
      <c r="Q74" s="85"/>
      <c r="R74" s="85"/>
      <c r="S74" s="85"/>
      <c r="T74" s="85"/>
      <c r="U74" s="85"/>
      <c r="V74" s="85"/>
      <c r="W74" s="85"/>
    </row>
    <row r="75" spans="1:23" ht="42" customHeight="1" x14ac:dyDescent="0.2">
      <c r="A75" s="86">
        <v>72</v>
      </c>
      <c r="B75" s="86"/>
      <c r="C75" s="86"/>
      <c r="D75" s="86"/>
      <c r="E75" s="86"/>
      <c r="F75" s="94"/>
      <c r="G75" s="94"/>
      <c r="H75" s="94"/>
      <c r="I75" s="94"/>
      <c r="J75" s="94"/>
      <c r="K75" s="94">
        <f>J75*'قوانین حقوق و دستمزد '!$C$18</f>
        <v>0</v>
      </c>
      <c r="L75" s="94"/>
      <c r="M75" s="94"/>
      <c r="N75" s="94"/>
      <c r="O75" s="94">
        <f t="shared" si="1"/>
        <v>0</v>
      </c>
      <c r="P75" s="86"/>
      <c r="Q75" s="86"/>
      <c r="R75" s="86"/>
      <c r="S75" s="86"/>
      <c r="T75" s="86"/>
      <c r="U75" s="86"/>
      <c r="V75" s="86"/>
      <c r="W75" s="86"/>
    </row>
    <row r="76" spans="1:23" ht="42" customHeight="1" x14ac:dyDescent="0.2">
      <c r="A76" s="85">
        <v>73</v>
      </c>
      <c r="B76" s="85"/>
      <c r="C76" s="85"/>
      <c r="D76" s="85"/>
      <c r="E76" s="85"/>
      <c r="F76" s="92"/>
      <c r="G76" s="92"/>
      <c r="H76" s="92"/>
      <c r="I76" s="92"/>
      <c r="J76" s="92"/>
      <c r="K76" s="93">
        <f>J76*'قوانین حقوق و دستمزد '!$C$18</f>
        <v>0</v>
      </c>
      <c r="L76" s="92"/>
      <c r="M76" s="92"/>
      <c r="N76" s="92"/>
      <c r="O76" s="92">
        <f t="shared" si="1"/>
        <v>0</v>
      </c>
      <c r="P76" s="85"/>
      <c r="Q76" s="85"/>
      <c r="R76" s="85"/>
      <c r="S76" s="85"/>
      <c r="T76" s="85"/>
      <c r="U76" s="85"/>
      <c r="V76" s="85"/>
      <c r="W76" s="85"/>
    </row>
    <row r="77" spans="1:23" ht="42" customHeight="1" x14ac:dyDescent="0.2">
      <c r="A77" s="86">
        <v>74</v>
      </c>
      <c r="B77" s="86"/>
      <c r="C77" s="86"/>
      <c r="D77" s="86"/>
      <c r="E77" s="86"/>
      <c r="F77" s="94"/>
      <c r="G77" s="94"/>
      <c r="H77" s="94"/>
      <c r="I77" s="94"/>
      <c r="J77" s="94"/>
      <c r="K77" s="94">
        <f>J77*'قوانین حقوق و دستمزد '!$C$18</f>
        <v>0</v>
      </c>
      <c r="L77" s="94"/>
      <c r="M77" s="94"/>
      <c r="N77" s="94"/>
      <c r="O77" s="94">
        <f t="shared" si="1"/>
        <v>0</v>
      </c>
      <c r="P77" s="86"/>
      <c r="Q77" s="86"/>
      <c r="R77" s="86"/>
      <c r="S77" s="86"/>
      <c r="T77" s="86"/>
      <c r="U77" s="86"/>
      <c r="V77" s="86"/>
      <c r="W77" s="86"/>
    </row>
    <row r="78" spans="1:23" ht="42" customHeight="1" x14ac:dyDescent="0.2">
      <c r="A78" s="85">
        <v>75</v>
      </c>
      <c r="B78" s="85"/>
      <c r="C78" s="85"/>
      <c r="D78" s="85"/>
      <c r="E78" s="85"/>
      <c r="F78" s="92"/>
      <c r="G78" s="92"/>
      <c r="H78" s="92"/>
      <c r="I78" s="92"/>
      <c r="J78" s="92"/>
      <c r="K78" s="93">
        <f>J78*'قوانین حقوق و دستمزد '!$C$18</f>
        <v>0</v>
      </c>
      <c r="L78" s="92"/>
      <c r="M78" s="92"/>
      <c r="N78" s="92"/>
      <c r="O78" s="92">
        <f t="shared" si="1"/>
        <v>0</v>
      </c>
      <c r="P78" s="85"/>
      <c r="Q78" s="85"/>
      <c r="R78" s="85"/>
      <c r="S78" s="85"/>
      <c r="T78" s="85"/>
      <c r="U78" s="85"/>
      <c r="V78" s="85"/>
      <c r="W78" s="85"/>
    </row>
    <row r="79" spans="1:23" ht="42" customHeight="1" x14ac:dyDescent="0.2">
      <c r="A79" s="86">
        <v>76</v>
      </c>
      <c r="B79" s="86"/>
      <c r="C79" s="86"/>
      <c r="D79" s="86"/>
      <c r="E79" s="86"/>
      <c r="F79" s="94"/>
      <c r="G79" s="94"/>
      <c r="H79" s="94"/>
      <c r="I79" s="94"/>
      <c r="J79" s="94"/>
      <c r="K79" s="94">
        <f>J79*'قوانین حقوق و دستمزد '!$C$18</f>
        <v>0</v>
      </c>
      <c r="L79" s="94"/>
      <c r="M79" s="94"/>
      <c r="N79" s="94"/>
      <c r="O79" s="94">
        <f t="shared" si="1"/>
        <v>0</v>
      </c>
      <c r="P79" s="86"/>
      <c r="Q79" s="86"/>
      <c r="R79" s="86"/>
      <c r="S79" s="86"/>
      <c r="T79" s="86"/>
      <c r="U79" s="86"/>
      <c r="V79" s="86"/>
      <c r="W79" s="86"/>
    </row>
    <row r="80" spans="1:23" ht="42" customHeight="1" x14ac:dyDescent="0.2">
      <c r="A80" s="85">
        <v>77</v>
      </c>
      <c r="B80" s="85"/>
      <c r="C80" s="85"/>
      <c r="D80" s="85"/>
      <c r="E80" s="85"/>
      <c r="F80" s="92"/>
      <c r="G80" s="92"/>
      <c r="H80" s="92"/>
      <c r="I80" s="92"/>
      <c r="J80" s="92"/>
      <c r="K80" s="93">
        <f>J80*'قوانین حقوق و دستمزد '!$C$18</f>
        <v>0</v>
      </c>
      <c r="L80" s="92"/>
      <c r="M80" s="92"/>
      <c r="N80" s="92"/>
      <c r="O80" s="92">
        <f t="shared" si="1"/>
        <v>0</v>
      </c>
      <c r="P80" s="85"/>
      <c r="Q80" s="85"/>
      <c r="R80" s="85"/>
      <c r="S80" s="85"/>
      <c r="T80" s="85"/>
      <c r="U80" s="85"/>
      <c r="V80" s="85"/>
      <c r="W80" s="85"/>
    </row>
    <row r="81" spans="1:23" ht="42" customHeight="1" x14ac:dyDescent="0.2">
      <c r="A81" s="86">
        <v>78</v>
      </c>
      <c r="B81" s="86"/>
      <c r="C81" s="86"/>
      <c r="D81" s="86"/>
      <c r="E81" s="86"/>
      <c r="F81" s="94"/>
      <c r="G81" s="94"/>
      <c r="H81" s="94"/>
      <c r="I81" s="94"/>
      <c r="J81" s="94"/>
      <c r="K81" s="94">
        <f>J81*'قوانین حقوق و دستمزد '!$C$18</f>
        <v>0</v>
      </c>
      <c r="L81" s="94"/>
      <c r="M81" s="94"/>
      <c r="N81" s="94"/>
      <c r="O81" s="94">
        <f t="shared" si="1"/>
        <v>0</v>
      </c>
      <c r="P81" s="86"/>
      <c r="Q81" s="86"/>
      <c r="R81" s="86"/>
      <c r="S81" s="86"/>
      <c r="T81" s="86"/>
      <c r="U81" s="86"/>
      <c r="V81" s="86"/>
      <c r="W81" s="86"/>
    </row>
    <row r="82" spans="1:23" ht="42" customHeight="1" x14ac:dyDescent="0.2">
      <c r="A82" s="85">
        <v>79</v>
      </c>
      <c r="B82" s="85"/>
      <c r="C82" s="85"/>
      <c r="D82" s="85"/>
      <c r="E82" s="85"/>
      <c r="F82" s="92"/>
      <c r="G82" s="92"/>
      <c r="H82" s="92"/>
      <c r="I82" s="92"/>
      <c r="J82" s="92"/>
      <c r="K82" s="93">
        <f>J82*'قوانین حقوق و دستمزد '!$C$18</f>
        <v>0</v>
      </c>
      <c r="L82" s="92"/>
      <c r="M82" s="92"/>
      <c r="N82" s="92"/>
      <c r="O82" s="92">
        <f t="shared" si="1"/>
        <v>0</v>
      </c>
      <c r="P82" s="85"/>
      <c r="Q82" s="85"/>
      <c r="R82" s="85"/>
      <c r="S82" s="85"/>
      <c r="T82" s="85"/>
      <c r="U82" s="85"/>
      <c r="V82" s="85"/>
      <c r="W82" s="85"/>
    </row>
    <row r="83" spans="1:23" ht="42" customHeight="1" x14ac:dyDescent="0.2">
      <c r="A83" s="86">
        <v>80</v>
      </c>
      <c r="B83" s="86"/>
      <c r="C83" s="86"/>
      <c r="D83" s="86"/>
      <c r="E83" s="86"/>
      <c r="F83" s="94"/>
      <c r="G83" s="94"/>
      <c r="H83" s="94"/>
      <c r="I83" s="94"/>
      <c r="J83" s="94"/>
      <c r="K83" s="94">
        <f>J83*'قوانین حقوق و دستمزد '!$C$18</f>
        <v>0</v>
      </c>
      <c r="L83" s="94"/>
      <c r="M83" s="94"/>
      <c r="N83" s="94"/>
      <c r="O83" s="94">
        <f t="shared" si="1"/>
        <v>0</v>
      </c>
      <c r="P83" s="86"/>
      <c r="Q83" s="86"/>
      <c r="R83" s="86"/>
      <c r="S83" s="86"/>
      <c r="T83" s="86"/>
      <c r="U83" s="86"/>
      <c r="V83" s="86"/>
      <c r="W83" s="86"/>
    </row>
    <row r="84" spans="1:23" ht="42" customHeight="1" x14ac:dyDescent="0.2">
      <c r="A84" s="85">
        <v>81</v>
      </c>
      <c r="B84" s="85"/>
      <c r="C84" s="85"/>
      <c r="D84" s="85"/>
      <c r="E84" s="85"/>
      <c r="F84" s="92"/>
      <c r="G84" s="92"/>
      <c r="H84" s="92"/>
      <c r="I84" s="92"/>
      <c r="J84" s="92"/>
      <c r="K84" s="93">
        <f>J84*'قوانین حقوق و دستمزد '!$C$18</f>
        <v>0</v>
      </c>
      <c r="L84" s="92"/>
      <c r="M84" s="92"/>
      <c r="N84" s="92"/>
      <c r="O84" s="92">
        <f t="shared" si="1"/>
        <v>0</v>
      </c>
      <c r="P84" s="85"/>
      <c r="Q84" s="85"/>
      <c r="R84" s="85"/>
      <c r="S84" s="85"/>
      <c r="T84" s="85"/>
      <c r="U84" s="85"/>
      <c r="V84" s="85"/>
      <c r="W84" s="85"/>
    </row>
    <row r="85" spans="1:23" ht="42" customHeight="1" x14ac:dyDescent="0.2">
      <c r="A85" s="86">
        <v>82</v>
      </c>
      <c r="B85" s="86"/>
      <c r="C85" s="86"/>
      <c r="D85" s="86"/>
      <c r="E85" s="86"/>
      <c r="F85" s="94"/>
      <c r="G85" s="94"/>
      <c r="H85" s="94"/>
      <c r="I85" s="94"/>
      <c r="J85" s="94"/>
      <c r="K85" s="94">
        <f>J85*'قوانین حقوق و دستمزد '!$C$18</f>
        <v>0</v>
      </c>
      <c r="L85" s="94"/>
      <c r="M85" s="94"/>
      <c r="N85" s="94"/>
      <c r="O85" s="94">
        <f t="shared" si="1"/>
        <v>0</v>
      </c>
      <c r="P85" s="86"/>
      <c r="Q85" s="86"/>
      <c r="R85" s="86"/>
      <c r="S85" s="86"/>
      <c r="T85" s="86"/>
      <c r="U85" s="86"/>
      <c r="V85" s="86"/>
      <c r="W85" s="86"/>
    </row>
    <row r="86" spans="1:23" ht="42" customHeight="1" x14ac:dyDescent="0.2">
      <c r="A86" s="85">
        <v>83</v>
      </c>
      <c r="B86" s="85"/>
      <c r="C86" s="85"/>
      <c r="D86" s="85"/>
      <c r="E86" s="85"/>
      <c r="F86" s="92"/>
      <c r="G86" s="92"/>
      <c r="H86" s="92"/>
      <c r="I86" s="92"/>
      <c r="J86" s="92"/>
      <c r="K86" s="93">
        <f>J86*'قوانین حقوق و دستمزد '!$C$18</f>
        <v>0</v>
      </c>
      <c r="L86" s="92"/>
      <c r="M86" s="92"/>
      <c r="N86" s="92"/>
      <c r="O86" s="92">
        <f t="shared" si="1"/>
        <v>0</v>
      </c>
      <c r="P86" s="85"/>
      <c r="Q86" s="85"/>
      <c r="R86" s="85"/>
      <c r="S86" s="85"/>
      <c r="T86" s="85"/>
      <c r="U86" s="85"/>
      <c r="V86" s="85"/>
      <c r="W86" s="85"/>
    </row>
    <row r="87" spans="1:23" ht="42" customHeight="1" x14ac:dyDescent="0.2">
      <c r="A87" s="86">
        <v>84</v>
      </c>
      <c r="B87" s="86"/>
      <c r="C87" s="86"/>
      <c r="D87" s="86"/>
      <c r="E87" s="86"/>
      <c r="F87" s="94"/>
      <c r="G87" s="94"/>
      <c r="H87" s="94"/>
      <c r="I87" s="94"/>
      <c r="J87" s="94"/>
      <c r="K87" s="94">
        <f>J87*'قوانین حقوق و دستمزد '!$C$18</f>
        <v>0</v>
      </c>
      <c r="L87" s="94"/>
      <c r="M87" s="94"/>
      <c r="N87" s="94"/>
      <c r="O87" s="94">
        <f t="shared" si="1"/>
        <v>0</v>
      </c>
      <c r="P87" s="86"/>
      <c r="Q87" s="86"/>
      <c r="R87" s="86"/>
      <c r="S87" s="86"/>
      <c r="T87" s="86"/>
      <c r="U87" s="86"/>
      <c r="V87" s="86"/>
      <c r="W87" s="86"/>
    </row>
    <row r="88" spans="1:23" ht="42" customHeight="1" x14ac:dyDescent="0.2">
      <c r="A88" s="85">
        <v>85</v>
      </c>
      <c r="B88" s="85"/>
      <c r="C88" s="85"/>
      <c r="D88" s="85"/>
      <c r="E88" s="85"/>
      <c r="F88" s="92"/>
      <c r="G88" s="92"/>
      <c r="H88" s="92"/>
      <c r="I88" s="92"/>
      <c r="J88" s="92"/>
      <c r="K88" s="93">
        <f>J88*'قوانین حقوق و دستمزد '!$C$18</f>
        <v>0</v>
      </c>
      <c r="L88" s="92"/>
      <c r="M88" s="92"/>
      <c r="N88" s="92"/>
      <c r="O88" s="92">
        <f t="shared" si="1"/>
        <v>0</v>
      </c>
      <c r="P88" s="85"/>
      <c r="Q88" s="85"/>
      <c r="R88" s="85"/>
      <c r="S88" s="85"/>
      <c r="T88" s="85"/>
      <c r="U88" s="85"/>
      <c r="V88" s="85"/>
      <c r="W88" s="85"/>
    </row>
    <row r="89" spans="1:23" ht="42" customHeight="1" x14ac:dyDescent="0.2">
      <c r="A89" s="86">
        <v>86</v>
      </c>
      <c r="B89" s="86"/>
      <c r="C89" s="86"/>
      <c r="D89" s="86"/>
      <c r="E89" s="86"/>
      <c r="F89" s="94"/>
      <c r="G89" s="94"/>
      <c r="H89" s="94"/>
      <c r="I89" s="94"/>
      <c r="J89" s="94"/>
      <c r="K89" s="94">
        <f>J89*'قوانین حقوق و دستمزد '!$C$18</f>
        <v>0</v>
      </c>
      <c r="L89" s="94"/>
      <c r="M89" s="94"/>
      <c r="N89" s="94"/>
      <c r="O89" s="94">
        <f t="shared" si="1"/>
        <v>0</v>
      </c>
      <c r="P89" s="86"/>
      <c r="Q89" s="86"/>
      <c r="R89" s="86"/>
      <c r="S89" s="86"/>
      <c r="T89" s="86"/>
      <c r="U89" s="86"/>
      <c r="V89" s="86"/>
      <c r="W89" s="86"/>
    </row>
    <row r="90" spans="1:23" ht="42" customHeight="1" x14ac:dyDescent="0.2">
      <c r="A90" s="85">
        <v>87</v>
      </c>
      <c r="B90" s="85"/>
      <c r="C90" s="85"/>
      <c r="D90" s="85"/>
      <c r="E90" s="85"/>
      <c r="F90" s="92"/>
      <c r="G90" s="92"/>
      <c r="H90" s="92"/>
      <c r="I90" s="92"/>
      <c r="J90" s="92"/>
      <c r="K90" s="93">
        <f>J90*'قوانین حقوق و دستمزد '!$C$18</f>
        <v>0</v>
      </c>
      <c r="L90" s="92"/>
      <c r="M90" s="92"/>
      <c r="N90" s="92"/>
      <c r="O90" s="92">
        <f t="shared" si="1"/>
        <v>0</v>
      </c>
      <c r="P90" s="85"/>
      <c r="Q90" s="85"/>
      <c r="R90" s="85"/>
      <c r="S90" s="85"/>
      <c r="T90" s="85"/>
      <c r="U90" s="85"/>
      <c r="V90" s="85"/>
      <c r="W90" s="85"/>
    </row>
    <row r="91" spans="1:23" ht="42" customHeight="1" x14ac:dyDescent="0.2">
      <c r="A91" s="86">
        <v>88</v>
      </c>
      <c r="B91" s="86"/>
      <c r="C91" s="86"/>
      <c r="D91" s="86"/>
      <c r="E91" s="86"/>
      <c r="F91" s="94"/>
      <c r="G91" s="94"/>
      <c r="H91" s="94"/>
      <c r="I91" s="94"/>
      <c r="J91" s="94"/>
      <c r="K91" s="94">
        <f>J91*'قوانین حقوق و دستمزد '!$C$18</f>
        <v>0</v>
      </c>
      <c r="L91" s="94"/>
      <c r="M91" s="94"/>
      <c r="N91" s="94"/>
      <c r="O91" s="94">
        <f t="shared" si="1"/>
        <v>0</v>
      </c>
      <c r="P91" s="86"/>
      <c r="Q91" s="86"/>
      <c r="R91" s="86"/>
      <c r="S91" s="86"/>
      <c r="T91" s="86"/>
      <c r="U91" s="86"/>
      <c r="V91" s="86"/>
      <c r="W91" s="86"/>
    </row>
    <row r="92" spans="1:23" ht="42" customHeight="1" x14ac:dyDescent="0.2">
      <c r="A92" s="85">
        <v>89</v>
      </c>
      <c r="B92" s="85"/>
      <c r="C92" s="85"/>
      <c r="D92" s="85"/>
      <c r="E92" s="85"/>
      <c r="F92" s="92"/>
      <c r="G92" s="92"/>
      <c r="H92" s="92"/>
      <c r="I92" s="92"/>
      <c r="J92" s="92"/>
      <c r="K92" s="93">
        <f>J92*'قوانین حقوق و دستمزد '!$C$18</f>
        <v>0</v>
      </c>
      <c r="L92" s="92"/>
      <c r="M92" s="92"/>
      <c r="N92" s="92"/>
      <c r="O92" s="92">
        <f t="shared" si="1"/>
        <v>0</v>
      </c>
      <c r="P92" s="85"/>
      <c r="Q92" s="85"/>
      <c r="R92" s="85"/>
      <c r="S92" s="85"/>
      <c r="T92" s="85"/>
      <c r="U92" s="85"/>
      <c r="V92" s="85"/>
      <c r="W92" s="85"/>
    </row>
    <row r="93" spans="1:23" ht="42" customHeight="1" x14ac:dyDescent="0.2">
      <c r="A93" s="86">
        <v>90</v>
      </c>
      <c r="B93" s="86"/>
      <c r="C93" s="86"/>
      <c r="D93" s="86"/>
      <c r="E93" s="86"/>
      <c r="F93" s="94"/>
      <c r="G93" s="94"/>
      <c r="H93" s="94"/>
      <c r="I93" s="94"/>
      <c r="J93" s="94"/>
      <c r="K93" s="94">
        <f>J93*'قوانین حقوق و دستمزد '!$C$18</f>
        <v>0</v>
      </c>
      <c r="L93" s="94"/>
      <c r="M93" s="94"/>
      <c r="N93" s="94"/>
      <c r="O93" s="94">
        <f t="shared" si="1"/>
        <v>0</v>
      </c>
      <c r="P93" s="86"/>
      <c r="Q93" s="86"/>
      <c r="R93" s="86"/>
      <c r="S93" s="86"/>
      <c r="T93" s="86"/>
      <c r="U93" s="86"/>
      <c r="V93" s="86"/>
      <c r="W93" s="86"/>
    </row>
    <row r="94" spans="1:23" ht="42" customHeight="1" x14ac:dyDescent="0.2">
      <c r="A94" s="85">
        <v>91</v>
      </c>
      <c r="B94" s="85"/>
      <c r="C94" s="85"/>
      <c r="D94" s="85"/>
      <c r="E94" s="85"/>
      <c r="F94" s="92"/>
      <c r="G94" s="92"/>
      <c r="H94" s="92"/>
      <c r="I94" s="92"/>
      <c r="J94" s="92"/>
      <c r="K94" s="93">
        <f>J94*'قوانین حقوق و دستمزد '!$C$18</f>
        <v>0</v>
      </c>
      <c r="L94" s="92"/>
      <c r="M94" s="92"/>
      <c r="N94" s="92"/>
      <c r="O94" s="92">
        <f t="shared" si="1"/>
        <v>0</v>
      </c>
      <c r="P94" s="85"/>
      <c r="Q94" s="85"/>
      <c r="R94" s="85"/>
      <c r="S94" s="85"/>
      <c r="T94" s="85"/>
      <c r="U94" s="85"/>
      <c r="V94" s="85"/>
      <c r="W94" s="85"/>
    </row>
    <row r="95" spans="1:23" ht="42" customHeight="1" x14ac:dyDescent="0.2">
      <c r="A95" s="86">
        <v>92</v>
      </c>
      <c r="B95" s="86"/>
      <c r="C95" s="86"/>
      <c r="D95" s="86"/>
      <c r="E95" s="86"/>
      <c r="F95" s="94"/>
      <c r="G95" s="94"/>
      <c r="H95" s="94"/>
      <c r="I95" s="94"/>
      <c r="J95" s="94"/>
      <c r="K95" s="94">
        <f>J95*'قوانین حقوق و دستمزد '!$C$18</f>
        <v>0</v>
      </c>
      <c r="L95" s="94"/>
      <c r="M95" s="94"/>
      <c r="N95" s="94"/>
      <c r="O95" s="94">
        <f t="shared" si="1"/>
        <v>0</v>
      </c>
      <c r="P95" s="86"/>
      <c r="Q95" s="86"/>
      <c r="R95" s="86"/>
      <c r="S95" s="86"/>
      <c r="T95" s="86"/>
      <c r="U95" s="86"/>
      <c r="V95" s="86"/>
      <c r="W95" s="86"/>
    </row>
    <row r="96" spans="1:23" ht="42" customHeight="1" x14ac:dyDescent="0.2">
      <c r="A96" s="85">
        <v>93</v>
      </c>
      <c r="B96" s="85"/>
      <c r="C96" s="85"/>
      <c r="D96" s="85"/>
      <c r="E96" s="85"/>
      <c r="F96" s="92"/>
      <c r="G96" s="92"/>
      <c r="H96" s="92"/>
      <c r="I96" s="92"/>
      <c r="J96" s="92"/>
      <c r="K96" s="93">
        <f>J96*'قوانین حقوق و دستمزد '!$C$18</f>
        <v>0</v>
      </c>
      <c r="L96" s="92"/>
      <c r="M96" s="92"/>
      <c r="N96" s="92"/>
      <c r="O96" s="92">
        <f t="shared" si="1"/>
        <v>0</v>
      </c>
      <c r="P96" s="85"/>
      <c r="Q96" s="85"/>
      <c r="R96" s="85"/>
      <c r="S96" s="85"/>
      <c r="T96" s="85"/>
      <c r="U96" s="85"/>
      <c r="V96" s="85"/>
      <c r="W96" s="85"/>
    </row>
    <row r="97" spans="1:23" ht="42" customHeight="1" x14ac:dyDescent="0.2">
      <c r="A97" s="86">
        <v>94</v>
      </c>
      <c r="B97" s="86"/>
      <c r="C97" s="86"/>
      <c r="D97" s="86"/>
      <c r="E97" s="86"/>
      <c r="F97" s="94"/>
      <c r="G97" s="94"/>
      <c r="H97" s="94"/>
      <c r="I97" s="94"/>
      <c r="J97" s="94"/>
      <c r="K97" s="94">
        <f>J97*'قوانین حقوق و دستمزد '!$C$18</f>
        <v>0</v>
      </c>
      <c r="L97" s="94"/>
      <c r="M97" s="94"/>
      <c r="N97" s="94"/>
      <c r="O97" s="94">
        <f t="shared" si="1"/>
        <v>0</v>
      </c>
      <c r="P97" s="86"/>
      <c r="Q97" s="86"/>
      <c r="R97" s="86"/>
      <c r="S97" s="86"/>
      <c r="T97" s="86"/>
      <c r="U97" s="86"/>
      <c r="V97" s="86"/>
      <c r="W97" s="86"/>
    </row>
    <row r="98" spans="1:23" ht="42" customHeight="1" x14ac:dyDescent="0.2">
      <c r="A98" s="85">
        <v>95</v>
      </c>
      <c r="B98" s="85"/>
      <c r="C98" s="85"/>
      <c r="D98" s="85"/>
      <c r="E98" s="85"/>
      <c r="F98" s="92"/>
      <c r="G98" s="92"/>
      <c r="H98" s="92"/>
      <c r="I98" s="92"/>
      <c r="J98" s="92"/>
      <c r="K98" s="93">
        <f>J98*'قوانین حقوق و دستمزد '!$C$18</f>
        <v>0</v>
      </c>
      <c r="L98" s="92"/>
      <c r="M98" s="92"/>
      <c r="N98" s="92"/>
      <c r="O98" s="92">
        <f t="shared" si="1"/>
        <v>0</v>
      </c>
      <c r="P98" s="85"/>
      <c r="Q98" s="85"/>
      <c r="R98" s="85"/>
      <c r="S98" s="85"/>
      <c r="T98" s="85"/>
      <c r="U98" s="85"/>
      <c r="V98" s="85"/>
      <c r="W98" s="85"/>
    </row>
    <row r="99" spans="1:23" ht="42" customHeight="1" x14ac:dyDescent="0.2">
      <c r="A99" s="86">
        <v>96</v>
      </c>
      <c r="B99" s="86"/>
      <c r="C99" s="86"/>
      <c r="D99" s="86"/>
      <c r="E99" s="86"/>
      <c r="F99" s="94"/>
      <c r="G99" s="94"/>
      <c r="H99" s="94"/>
      <c r="I99" s="94"/>
      <c r="J99" s="94"/>
      <c r="K99" s="94">
        <f>J99*'قوانین حقوق و دستمزد '!$C$18</f>
        <v>0</v>
      </c>
      <c r="L99" s="94"/>
      <c r="M99" s="94"/>
      <c r="N99" s="94"/>
      <c r="O99" s="94">
        <f t="shared" si="1"/>
        <v>0</v>
      </c>
      <c r="P99" s="86"/>
      <c r="Q99" s="86"/>
      <c r="R99" s="86"/>
      <c r="S99" s="86"/>
      <c r="T99" s="86"/>
      <c r="U99" s="86"/>
      <c r="V99" s="86"/>
      <c r="W99" s="86"/>
    </row>
    <row r="100" spans="1:23" ht="42" customHeight="1" x14ac:dyDescent="0.2">
      <c r="A100" s="85">
        <v>97</v>
      </c>
      <c r="B100" s="85"/>
      <c r="C100" s="85"/>
      <c r="D100" s="85"/>
      <c r="E100" s="85"/>
      <c r="F100" s="92"/>
      <c r="G100" s="92"/>
      <c r="H100" s="92"/>
      <c r="I100" s="92"/>
      <c r="J100" s="92"/>
      <c r="K100" s="93">
        <f>J100*'قوانین حقوق و دستمزد '!$C$18</f>
        <v>0</v>
      </c>
      <c r="L100" s="92"/>
      <c r="M100" s="92"/>
      <c r="N100" s="92"/>
      <c r="O100" s="92">
        <f t="shared" si="1"/>
        <v>0</v>
      </c>
      <c r="P100" s="85"/>
      <c r="Q100" s="85"/>
      <c r="R100" s="85"/>
      <c r="S100" s="85"/>
      <c r="T100" s="85"/>
      <c r="U100" s="85"/>
      <c r="V100" s="85"/>
      <c r="W100" s="85"/>
    </row>
    <row r="101" spans="1:23" ht="42" customHeight="1" x14ac:dyDescent="0.2">
      <c r="A101" s="86">
        <v>98</v>
      </c>
      <c r="B101" s="86"/>
      <c r="C101" s="86"/>
      <c r="D101" s="86"/>
      <c r="E101" s="86"/>
      <c r="F101" s="94"/>
      <c r="G101" s="94"/>
      <c r="H101" s="94"/>
      <c r="I101" s="94"/>
      <c r="J101" s="94"/>
      <c r="K101" s="94">
        <f>J101*'قوانین حقوق و دستمزد '!$C$18</f>
        <v>0</v>
      </c>
      <c r="L101" s="94"/>
      <c r="M101" s="94"/>
      <c r="N101" s="94"/>
      <c r="O101" s="94">
        <f t="shared" si="1"/>
        <v>0</v>
      </c>
      <c r="P101" s="86"/>
      <c r="Q101" s="86"/>
      <c r="R101" s="86"/>
      <c r="S101" s="86"/>
      <c r="T101" s="86"/>
      <c r="U101" s="86"/>
      <c r="V101" s="86"/>
      <c r="W101" s="86"/>
    </row>
    <row r="102" spans="1:23" ht="42" customHeight="1" x14ac:dyDescent="0.2">
      <c r="A102" s="85">
        <v>99</v>
      </c>
      <c r="B102" s="85"/>
      <c r="C102" s="85"/>
      <c r="D102" s="85"/>
      <c r="E102" s="85"/>
      <c r="F102" s="92"/>
      <c r="G102" s="92"/>
      <c r="H102" s="92"/>
      <c r="I102" s="92"/>
      <c r="J102" s="92"/>
      <c r="K102" s="93">
        <f>J102*'قوانین حقوق و دستمزد '!$C$18</f>
        <v>0</v>
      </c>
      <c r="L102" s="92"/>
      <c r="M102" s="92"/>
      <c r="N102" s="92"/>
      <c r="O102" s="92">
        <f t="shared" si="1"/>
        <v>0</v>
      </c>
      <c r="P102" s="85"/>
      <c r="Q102" s="85"/>
      <c r="R102" s="85"/>
      <c r="S102" s="85"/>
      <c r="T102" s="85"/>
      <c r="U102" s="85"/>
      <c r="V102" s="85"/>
      <c r="W102" s="85"/>
    </row>
    <row r="103" spans="1:23" ht="42" customHeight="1" x14ac:dyDescent="0.2">
      <c r="A103" s="86">
        <v>100</v>
      </c>
      <c r="B103" s="86"/>
      <c r="C103" s="86"/>
      <c r="D103" s="86"/>
      <c r="E103" s="86"/>
      <c r="F103" s="94"/>
      <c r="G103" s="94"/>
      <c r="H103" s="94"/>
      <c r="I103" s="94"/>
      <c r="J103" s="94"/>
      <c r="K103" s="94">
        <f>J103*'قوانین حقوق و دستمزد '!$C$18</f>
        <v>0</v>
      </c>
      <c r="L103" s="94"/>
      <c r="M103" s="94"/>
      <c r="N103" s="94"/>
      <c r="O103" s="94">
        <f t="shared" si="1"/>
        <v>0</v>
      </c>
      <c r="P103" s="86"/>
      <c r="Q103" s="86"/>
      <c r="R103" s="86"/>
      <c r="S103" s="86"/>
      <c r="T103" s="86"/>
      <c r="U103" s="86"/>
      <c r="V103" s="86"/>
      <c r="W103" s="86"/>
    </row>
  </sheetData>
  <mergeCells count="5">
    <mergeCell ref="P2:W2"/>
    <mergeCell ref="B2:O2"/>
    <mergeCell ref="A2:A3"/>
    <mergeCell ref="F1:W1"/>
    <mergeCell ref="A1:D1"/>
  </mergeCells>
  <hyperlinks>
    <hyperlink ref="A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7"/>
  <sheetViews>
    <sheetView rightToLeft="1" zoomScale="80" zoomScaleNormal="80" workbookViewId="0">
      <selection activeCell="O17" sqref="O17"/>
    </sheetView>
  </sheetViews>
  <sheetFormatPr defaultColWidth="9.125" defaultRowHeight="21.75" customHeight="1" x14ac:dyDescent="0.2"/>
  <cols>
    <col min="1" max="1" width="4.375" style="18" customWidth="1"/>
    <col min="2" max="2" width="13.75" style="18" bestFit="1" customWidth="1"/>
    <col min="3" max="3" width="13.875" style="18" bestFit="1" customWidth="1"/>
    <col min="4" max="4" width="13.875" style="18" customWidth="1"/>
    <col min="5" max="5" width="13.125" style="18" bestFit="1" customWidth="1"/>
    <col min="6" max="6" width="12.125" style="18" bestFit="1" customWidth="1"/>
    <col min="7" max="7" width="10.75" style="18" customWidth="1"/>
    <col min="8" max="9" width="12.125" style="18" customWidth="1"/>
    <col min="10" max="10" width="9.125" style="18"/>
    <col min="11" max="11" width="11.125" style="18" bestFit="1" customWidth="1"/>
    <col min="12" max="12" width="10.125" style="18" bestFit="1" customWidth="1"/>
    <col min="13" max="13" width="12.75" style="18" bestFit="1" customWidth="1"/>
    <col min="14" max="14" width="12.875" style="18" bestFit="1" customWidth="1"/>
    <col min="15" max="15" width="17.25" style="18" bestFit="1" customWidth="1"/>
    <col min="16" max="16" width="17.25" style="18" customWidth="1"/>
    <col min="17" max="17" width="14.875" style="18" bestFit="1" customWidth="1"/>
    <col min="18" max="18" width="14.875" style="18" customWidth="1"/>
    <col min="19" max="19" width="12" style="18" customWidth="1"/>
    <col min="20" max="20" width="11" style="18" customWidth="1"/>
    <col min="21" max="21" width="16.25" style="18" bestFit="1" customWidth="1"/>
    <col min="22" max="22" width="11.25" style="18" customWidth="1"/>
    <col min="23" max="23" width="14.75" style="18" customWidth="1"/>
    <col min="24" max="24" width="23.75" style="18" customWidth="1"/>
    <col min="25" max="25" width="13.625" style="18" bestFit="1" customWidth="1"/>
    <col min="26" max="27" width="14.875" style="18" bestFit="1" customWidth="1"/>
    <col min="28" max="28" width="24.125" style="18" customWidth="1"/>
    <col min="29" max="29" width="25.625" style="18" customWidth="1"/>
    <col min="30" max="16384" width="9.125" style="18"/>
  </cols>
  <sheetData>
    <row r="1" spans="1:29" ht="42" customHeight="1" x14ac:dyDescent="0.2">
      <c r="A1" s="123" t="s">
        <v>52</v>
      </c>
      <c r="B1" s="124"/>
      <c r="C1" s="124"/>
      <c r="D1" s="124"/>
      <c r="E1" s="124"/>
      <c r="F1" s="125" t="s">
        <v>51</v>
      </c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</row>
    <row r="2" spans="1:29" ht="48" customHeight="1" x14ac:dyDescent="0.2">
      <c r="A2" s="19"/>
      <c r="B2" s="19"/>
      <c r="C2" s="19"/>
      <c r="D2" s="19"/>
      <c r="E2" s="19"/>
      <c r="F2" s="155" t="s">
        <v>27</v>
      </c>
      <c r="G2" s="156"/>
      <c r="H2" s="156"/>
      <c r="I2" s="156"/>
      <c r="J2" s="156"/>
      <c r="K2" s="156"/>
      <c r="L2" s="156"/>
      <c r="M2" s="156"/>
      <c r="N2" s="156"/>
      <c r="O2" s="157"/>
      <c r="P2" s="158" t="s">
        <v>37</v>
      </c>
      <c r="Q2" s="159"/>
      <c r="R2" s="159"/>
      <c r="S2" s="159"/>
      <c r="T2" s="159"/>
      <c r="U2" s="159"/>
      <c r="V2" s="159"/>
      <c r="W2" s="160"/>
      <c r="X2" s="37"/>
      <c r="Y2" s="148" t="s">
        <v>39</v>
      </c>
      <c r="Z2" s="149"/>
      <c r="AA2" s="150"/>
      <c r="AB2" s="151" t="s">
        <v>41</v>
      </c>
      <c r="AC2" s="152"/>
    </row>
    <row r="3" spans="1:29" ht="29.25" customHeight="1" x14ac:dyDescent="0.2">
      <c r="A3" s="134" t="s">
        <v>0</v>
      </c>
      <c r="B3" s="132" t="s">
        <v>11</v>
      </c>
      <c r="C3" s="132" t="s">
        <v>55</v>
      </c>
      <c r="D3" s="132" t="s">
        <v>4</v>
      </c>
      <c r="E3" s="130" t="s">
        <v>38</v>
      </c>
      <c r="F3" s="138" t="s">
        <v>20</v>
      </c>
      <c r="G3" s="126" t="s">
        <v>21</v>
      </c>
      <c r="H3" s="126"/>
      <c r="I3" s="126" t="s">
        <v>30</v>
      </c>
      <c r="J3" s="126" t="s">
        <v>31</v>
      </c>
      <c r="K3" s="126" t="s">
        <v>26</v>
      </c>
      <c r="L3" s="126"/>
      <c r="M3" s="126"/>
      <c r="N3" s="146" t="s">
        <v>114</v>
      </c>
      <c r="O3" s="146" t="s">
        <v>118</v>
      </c>
      <c r="P3" s="146" t="s">
        <v>105</v>
      </c>
      <c r="Q3" s="128" t="s">
        <v>5</v>
      </c>
      <c r="R3" s="128" t="s">
        <v>109</v>
      </c>
      <c r="S3" s="128" t="s">
        <v>28</v>
      </c>
      <c r="T3" s="128" t="s">
        <v>29</v>
      </c>
      <c r="U3" s="146" t="s">
        <v>58</v>
      </c>
      <c r="V3" s="128" t="s">
        <v>32</v>
      </c>
      <c r="W3" s="127" t="s">
        <v>96</v>
      </c>
      <c r="X3" s="153" t="s">
        <v>97</v>
      </c>
      <c r="Y3" s="126" t="s">
        <v>35</v>
      </c>
      <c r="Z3" s="126"/>
      <c r="AA3" s="144" t="s">
        <v>40</v>
      </c>
      <c r="AB3" s="145" t="s">
        <v>36</v>
      </c>
      <c r="AC3" s="143" t="s">
        <v>59</v>
      </c>
    </row>
    <row r="4" spans="1:29" ht="42" customHeight="1" x14ac:dyDescent="0.2">
      <c r="A4" s="135"/>
      <c r="B4" s="133"/>
      <c r="C4" s="133"/>
      <c r="D4" s="133"/>
      <c r="E4" s="131"/>
      <c r="F4" s="139"/>
      <c r="G4" s="20" t="s">
        <v>22</v>
      </c>
      <c r="H4" s="20" t="s">
        <v>23</v>
      </c>
      <c r="I4" s="126"/>
      <c r="J4" s="126"/>
      <c r="K4" s="20" t="s">
        <v>24</v>
      </c>
      <c r="L4" s="20" t="s">
        <v>25</v>
      </c>
      <c r="M4" s="20" t="s">
        <v>115</v>
      </c>
      <c r="N4" s="147"/>
      <c r="O4" s="147"/>
      <c r="P4" s="147"/>
      <c r="Q4" s="129"/>
      <c r="R4" s="129"/>
      <c r="S4" s="129"/>
      <c r="T4" s="129"/>
      <c r="U4" s="147"/>
      <c r="V4" s="129"/>
      <c r="W4" s="127"/>
      <c r="X4" s="154"/>
      <c r="Y4" s="20" t="s">
        <v>33</v>
      </c>
      <c r="Z4" s="20" t="s">
        <v>34</v>
      </c>
      <c r="AA4" s="144"/>
      <c r="AB4" s="145"/>
      <c r="AC4" s="143"/>
    </row>
    <row r="5" spans="1:29" ht="21.75" customHeight="1" x14ac:dyDescent="0.2">
      <c r="A5" s="21">
        <v>1</v>
      </c>
      <c r="B5" s="21">
        <f>'اطلاعات کارکنان '!C4</f>
        <v>0</v>
      </c>
      <c r="C5" s="21">
        <f>'اطلاعات کارکنان '!B4</f>
        <v>0</v>
      </c>
      <c r="D5" s="21">
        <f>'اطلاعات کارکنان '!D4</f>
        <v>0</v>
      </c>
      <c r="E5" s="21">
        <f>'اطلاعات کارکنان '!F4</f>
        <v>0</v>
      </c>
      <c r="F5" s="16"/>
      <c r="G5" s="68"/>
      <c r="H5" s="68"/>
      <c r="I5" s="16"/>
      <c r="J5" s="16"/>
      <c r="K5" s="16"/>
      <c r="L5" s="16"/>
      <c r="M5" s="16"/>
      <c r="N5" s="21">
        <f>IF(F5&gt;='قوانین حقوق و دستمزد '!$C$2,'اطلاعات کارکنان '!K4,('اطلاعات کارکنان '!K4/'قوانین حقوق و دستمزد '!$C$2)*'حقوق و دستمزد '!F5)</f>
        <v>0</v>
      </c>
      <c r="O5" s="16"/>
      <c r="P5" s="21">
        <f>('اطلاعات کارکنان '!L4/'قوانین حقوق و دستمزد '!$C$2)*'حقوق و دستمزد '!F5</f>
        <v>0</v>
      </c>
      <c r="Q5" s="21">
        <f t="shared" ref="Q5:Q36" si="0">F5*E5</f>
        <v>0</v>
      </c>
      <c r="R5" s="21">
        <f>('اطلاعات کارکنان '!H4/'قوانین حقوق و دستمزد '!$C$2)*'حقوق و دستمزد '!F5</f>
        <v>0</v>
      </c>
      <c r="S5" s="21">
        <f>(('اطلاعات کارکنان '!I4+'اطلاعات کارکنان '!G4)/'قوانین حقوق و دستمزد '!$C$2)*'حقوق و دستمزد '!F5</f>
        <v>0</v>
      </c>
      <c r="T5" s="21">
        <f>(H5*(E5/7.33)*'قوانین حقوق و دستمزد '!$C$10)+(G5*(E5/7.33)*'قوانین حقوق و دستمزد '!$C$9)</f>
        <v>0</v>
      </c>
      <c r="U5" s="21">
        <f>I5*E5</f>
        <v>0</v>
      </c>
      <c r="V5" s="21">
        <f>J5</f>
        <v>0</v>
      </c>
      <c r="W5" s="22">
        <f>V5+T5+S5+Q5+O5+N5+R5+P5</f>
        <v>0</v>
      </c>
      <c r="X5" s="22">
        <f>IF(E5&gt;'قوانین حقوق و دستمزد '!$C$21,(F5*'قوانین حقوق و دستمزد '!$C$21)+V5+T5+S5+O5,V5+T5+S5+Q5+O5+R5+P5)</f>
        <v>0</v>
      </c>
      <c r="Y5" s="22">
        <f>X5*7/100</f>
        <v>0</v>
      </c>
      <c r="Z5" s="22">
        <f>'جدول محاسبه مالیات '!L5</f>
        <v>0</v>
      </c>
      <c r="AA5" s="22">
        <f t="shared" ref="AA5:AA36" si="1">Z5+Y5+M5+L5+K5</f>
        <v>0</v>
      </c>
      <c r="AB5" s="22">
        <f>(X5-AA5)+U5+N5</f>
        <v>0</v>
      </c>
      <c r="AC5" s="22">
        <f>(X5*23/100)</f>
        <v>0</v>
      </c>
    </row>
    <row r="6" spans="1:29" ht="21.75" customHeight="1" x14ac:dyDescent="0.2">
      <c r="A6" s="23">
        <v>2</v>
      </c>
      <c r="B6" s="23">
        <f>'اطلاعات کارکنان '!C5</f>
        <v>0</v>
      </c>
      <c r="C6" s="23">
        <f>'اطلاعات کارکنان '!B5</f>
        <v>0</v>
      </c>
      <c r="D6" s="23">
        <f>'اطلاعات کارکنان '!D5</f>
        <v>0</v>
      </c>
      <c r="E6" s="23">
        <f>'اطلاعات کارکنان '!F5</f>
        <v>0</v>
      </c>
      <c r="F6" s="17"/>
      <c r="G6" s="17"/>
      <c r="H6" s="17"/>
      <c r="I6" s="17"/>
      <c r="J6" s="17"/>
      <c r="K6" s="17"/>
      <c r="L6" s="17"/>
      <c r="M6" s="17"/>
      <c r="N6" s="17">
        <f>IF(F6&gt;='قوانین حقوق و دستمزد '!$C$2,'اطلاعات کارکنان '!K5,('اطلاعات کارکنان '!K5/'قوانین حقوق و دستمزد '!$C$2)*'حقوق و دستمزد '!F6)</f>
        <v>0</v>
      </c>
      <c r="O6" s="17"/>
      <c r="P6" s="23">
        <f>('اطلاعات کارکنان '!L5/'قوانین حقوق و دستمزد '!$C$2)*'حقوق و دستمزد '!F6</f>
        <v>0</v>
      </c>
      <c r="Q6" s="23">
        <f t="shared" si="0"/>
        <v>0</v>
      </c>
      <c r="R6" s="23">
        <f>('اطلاعات کارکنان '!H5/'قوانین حقوق و دستمزد '!$C$2)*'حقوق و دستمزد '!F6</f>
        <v>0</v>
      </c>
      <c r="S6" s="23">
        <f>(('اطلاعات کارکنان '!I5+'اطلاعات کارکنان '!G5)/'قوانین حقوق و دستمزد '!$C$2)*'حقوق و دستمزد '!F6</f>
        <v>0</v>
      </c>
      <c r="T6" s="23">
        <f>(H6*(E6/7.33)*'قوانین حقوق و دستمزد '!$C$10)+(G6*(E6/7.33)*'قوانین حقوق و دستمزد '!$C$9)</f>
        <v>0</v>
      </c>
      <c r="U6" s="23">
        <f t="shared" ref="U6:U36" si="2">I6*E6</f>
        <v>0</v>
      </c>
      <c r="V6" s="23">
        <f t="shared" ref="V6:V36" si="3">J6</f>
        <v>0</v>
      </c>
      <c r="W6" s="23">
        <f>V6+T6+S6+Q6+O6+N6+R6+P6</f>
        <v>0</v>
      </c>
      <c r="X6" s="23">
        <f>IF(E6&gt;'قوانین حقوق و دستمزد '!$C$21,(F6*'قوانین حقوق و دستمزد '!$C$21)+V6+T6+S6+O6,V6+T6+S6+Q6+O6+R6+P6)</f>
        <v>0</v>
      </c>
      <c r="Y6" s="23">
        <f t="shared" ref="Y6:Y54" si="4">X6*7/100</f>
        <v>0</v>
      </c>
      <c r="Z6" s="23">
        <f>'جدول محاسبه مالیات '!L6</f>
        <v>0</v>
      </c>
      <c r="AA6" s="23">
        <f t="shared" si="1"/>
        <v>0</v>
      </c>
      <c r="AB6" s="23">
        <f>(X6-AA6)+U6+N6</f>
        <v>0</v>
      </c>
      <c r="AC6" s="23">
        <f t="shared" ref="AC6:AC54" si="5">(X6*23/100)</f>
        <v>0</v>
      </c>
    </row>
    <row r="7" spans="1:29" ht="21.75" customHeight="1" x14ac:dyDescent="0.2">
      <c r="A7" s="21">
        <v>3</v>
      </c>
      <c r="B7" s="21">
        <f>'اطلاعات کارکنان '!C6</f>
        <v>0</v>
      </c>
      <c r="C7" s="21">
        <f>'اطلاعات کارکنان '!B6</f>
        <v>0</v>
      </c>
      <c r="D7" s="21">
        <f>'اطلاعات کارکنان '!D6</f>
        <v>0</v>
      </c>
      <c r="E7" s="21">
        <f>'اطلاعات کارکنان '!F6</f>
        <v>0</v>
      </c>
      <c r="F7" s="16"/>
      <c r="G7" s="16"/>
      <c r="H7" s="16"/>
      <c r="I7" s="16"/>
      <c r="J7" s="16"/>
      <c r="K7" s="16"/>
      <c r="L7" s="16"/>
      <c r="M7" s="16"/>
      <c r="N7" s="21">
        <f>IF(F7&gt;='قوانین حقوق و دستمزد '!$C$2,'اطلاعات کارکنان '!K6,('اطلاعات کارکنان '!K6/'قوانین حقوق و دستمزد '!$C$2)*'حقوق و دستمزد '!F7)</f>
        <v>0</v>
      </c>
      <c r="O7" s="16"/>
      <c r="P7" s="21">
        <f>('اطلاعات کارکنان '!L6/'قوانین حقوق و دستمزد '!$C$2)*'حقوق و دستمزد '!F7</f>
        <v>0</v>
      </c>
      <c r="Q7" s="21">
        <f t="shared" si="0"/>
        <v>0</v>
      </c>
      <c r="R7" s="21">
        <f>('اطلاعات کارکنان '!H6/'قوانین حقوق و دستمزد '!$C$2)*'حقوق و دستمزد '!F7</f>
        <v>0</v>
      </c>
      <c r="S7" s="21">
        <f>(('اطلاعات کارکنان '!I6+'اطلاعات کارکنان '!G6)/'قوانین حقوق و دستمزد '!$C$2)*'حقوق و دستمزد '!F7</f>
        <v>0</v>
      </c>
      <c r="T7" s="21">
        <f>(H7*(E7/7.33)*'قوانین حقوق و دستمزد '!$C$10)+(G7*(E7/7.33)*'قوانین حقوق و دستمزد '!$C$9)</f>
        <v>0</v>
      </c>
      <c r="U7" s="21">
        <f t="shared" si="2"/>
        <v>0</v>
      </c>
      <c r="V7" s="21">
        <f t="shared" si="3"/>
        <v>0</v>
      </c>
      <c r="W7" s="22">
        <f t="shared" ref="W7:W70" si="6">V7+T7+S7+Q7+O7+N7+R7+P7</f>
        <v>0</v>
      </c>
      <c r="X7" s="22">
        <f>IF(E7&gt;'قوانین حقوق و دستمزد '!$C$21,(F7*'قوانین حقوق و دستمزد '!$C$21)+V7+T7+S7+O7,V7+T7+S7+Q7+O7+R7+P7)</f>
        <v>0</v>
      </c>
      <c r="Y7" s="22">
        <f t="shared" si="4"/>
        <v>0</v>
      </c>
      <c r="Z7" s="22">
        <f>'جدول محاسبه مالیات '!L7</f>
        <v>0</v>
      </c>
      <c r="AA7" s="22">
        <f t="shared" si="1"/>
        <v>0</v>
      </c>
      <c r="AB7" s="22">
        <f t="shared" ref="AB7:AB70" si="7">(X7-AA7)+U7+N7</f>
        <v>0</v>
      </c>
      <c r="AC7" s="22">
        <f t="shared" si="5"/>
        <v>0</v>
      </c>
    </row>
    <row r="8" spans="1:29" ht="21.75" customHeight="1" x14ac:dyDescent="0.2">
      <c r="A8" s="23">
        <v>4</v>
      </c>
      <c r="B8" s="23">
        <f>'اطلاعات کارکنان '!C7</f>
        <v>0</v>
      </c>
      <c r="C8" s="23">
        <f>'اطلاعات کارکنان '!B7</f>
        <v>0</v>
      </c>
      <c r="D8" s="23">
        <f>'اطلاعات کارکنان '!D7</f>
        <v>0</v>
      </c>
      <c r="E8" s="23">
        <f>'اطلاعات کارکنان '!F7</f>
        <v>0</v>
      </c>
      <c r="F8" s="17"/>
      <c r="G8" s="17"/>
      <c r="H8" s="17"/>
      <c r="I8" s="17"/>
      <c r="J8" s="17"/>
      <c r="K8" s="17"/>
      <c r="L8" s="17"/>
      <c r="M8" s="17"/>
      <c r="N8" s="17">
        <f>IF(F8&gt;='قوانین حقوق و دستمزد '!$C$2,'اطلاعات کارکنان '!K7,('اطلاعات کارکنان '!K7/'قوانین حقوق و دستمزد '!$C$2)*'حقوق و دستمزد '!F8)</f>
        <v>0</v>
      </c>
      <c r="O8" s="17"/>
      <c r="P8" s="23">
        <f>('اطلاعات کارکنان '!L7/'قوانین حقوق و دستمزد '!$C$2)*'حقوق و دستمزد '!F8</f>
        <v>0</v>
      </c>
      <c r="Q8" s="23">
        <f t="shared" si="0"/>
        <v>0</v>
      </c>
      <c r="R8" s="23">
        <f>('اطلاعات کارکنان '!H7/'قوانین حقوق و دستمزد '!$C$2)*'حقوق و دستمزد '!F8</f>
        <v>0</v>
      </c>
      <c r="S8" s="23">
        <f>(('اطلاعات کارکنان '!I7+'اطلاعات کارکنان '!G7)/'قوانین حقوق و دستمزد '!$C$2)*'حقوق و دستمزد '!F8</f>
        <v>0</v>
      </c>
      <c r="T8" s="23">
        <f>(H8*(E8/7.33)*'قوانین حقوق و دستمزد '!$C$10)+(G8*(E8/7.33)*'قوانین حقوق و دستمزد '!$C$9)</f>
        <v>0</v>
      </c>
      <c r="U8" s="23">
        <f t="shared" si="2"/>
        <v>0</v>
      </c>
      <c r="V8" s="23">
        <f t="shared" si="3"/>
        <v>0</v>
      </c>
      <c r="W8" s="23">
        <f t="shared" si="6"/>
        <v>0</v>
      </c>
      <c r="X8" s="23">
        <f>IF(E8&gt;'قوانین حقوق و دستمزد '!$C$21,(F8*'قوانین حقوق و دستمزد '!$C$21)+V8+T8+S8+O8,V8+T8+S8+Q8+O8+R8+P8)</f>
        <v>0</v>
      </c>
      <c r="Y8" s="23">
        <f t="shared" si="4"/>
        <v>0</v>
      </c>
      <c r="Z8" s="23">
        <f>'جدول محاسبه مالیات '!L8</f>
        <v>0</v>
      </c>
      <c r="AA8" s="23">
        <f t="shared" si="1"/>
        <v>0</v>
      </c>
      <c r="AB8" s="23">
        <f t="shared" si="7"/>
        <v>0</v>
      </c>
      <c r="AC8" s="23">
        <f t="shared" si="5"/>
        <v>0</v>
      </c>
    </row>
    <row r="9" spans="1:29" ht="21.75" customHeight="1" x14ac:dyDescent="0.2">
      <c r="A9" s="21">
        <v>5</v>
      </c>
      <c r="B9" s="21">
        <f>'اطلاعات کارکنان '!C8</f>
        <v>0</v>
      </c>
      <c r="C9" s="21">
        <f>'اطلاعات کارکنان '!B8</f>
        <v>0</v>
      </c>
      <c r="D9" s="21">
        <f>'اطلاعات کارکنان '!D8</f>
        <v>0</v>
      </c>
      <c r="E9" s="21">
        <f>'اطلاعات کارکنان '!F8</f>
        <v>0</v>
      </c>
      <c r="F9" s="16"/>
      <c r="G9" s="16"/>
      <c r="H9" s="16"/>
      <c r="I9" s="16"/>
      <c r="J9" s="16"/>
      <c r="K9" s="16"/>
      <c r="L9" s="16"/>
      <c r="M9" s="16"/>
      <c r="N9" s="21">
        <f>IF(F9&gt;='قوانین حقوق و دستمزد '!$C$2,'اطلاعات کارکنان '!K8,('اطلاعات کارکنان '!K8/'قوانین حقوق و دستمزد '!$C$2)*'حقوق و دستمزد '!F9)</f>
        <v>0</v>
      </c>
      <c r="O9" s="16"/>
      <c r="P9" s="21">
        <f>('اطلاعات کارکنان '!L8/'قوانین حقوق و دستمزد '!$C$2)*'حقوق و دستمزد '!F9</f>
        <v>0</v>
      </c>
      <c r="Q9" s="21">
        <f t="shared" si="0"/>
        <v>0</v>
      </c>
      <c r="R9" s="21">
        <f>('اطلاعات کارکنان '!H8/'قوانین حقوق و دستمزد '!$C$2)*'حقوق و دستمزد '!F9</f>
        <v>0</v>
      </c>
      <c r="S9" s="21">
        <f>(('اطلاعات کارکنان '!I8+'اطلاعات کارکنان '!G8)/'قوانین حقوق و دستمزد '!$C$2)*'حقوق و دستمزد '!F9</f>
        <v>0</v>
      </c>
      <c r="T9" s="21">
        <f>(H9*(E9/7.33)*'قوانین حقوق و دستمزد '!$C$10)+(G9*(E9/7.33)*'قوانین حقوق و دستمزد '!$C$9)</f>
        <v>0</v>
      </c>
      <c r="U9" s="21">
        <f t="shared" si="2"/>
        <v>0</v>
      </c>
      <c r="V9" s="21">
        <f t="shared" si="3"/>
        <v>0</v>
      </c>
      <c r="W9" s="22">
        <f t="shared" si="6"/>
        <v>0</v>
      </c>
      <c r="X9" s="22">
        <f>IF(E9&gt;'قوانین حقوق و دستمزد '!$C$21,(F9*'قوانین حقوق و دستمزد '!$C$21)+V9+T9+S9+O9,V9+T9+S9+Q9+O9+R9+P9)</f>
        <v>0</v>
      </c>
      <c r="Y9" s="22">
        <f t="shared" si="4"/>
        <v>0</v>
      </c>
      <c r="Z9" s="22">
        <f>'جدول محاسبه مالیات '!L9</f>
        <v>0</v>
      </c>
      <c r="AA9" s="22">
        <f t="shared" si="1"/>
        <v>0</v>
      </c>
      <c r="AB9" s="22">
        <f t="shared" si="7"/>
        <v>0</v>
      </c>
      <c r="AC9" s="22">
        <f t="shared" si="5"/>
        <v>0</v>
      </c>
    </row>
    <row r="10" spans="1:29" ht="21.75" customHeight="1" x14ac:dyDescent="0.2">
      <c r="A10" s="23">
        <v>6</v>
      </c>
      <c r="B10" s="23">
        <f>'اطلاعات کارکنان '!C9</f>
        <v>0</v>
      </c>
      <c r="C10" s="23">
        <f>'اطلاعات کارکنان '!B9</f>
        <v>0</v>
      </c>
      <c r="D10" s="23">
        <f>'اطلاعات کارکنان '!D9</f>
        <v>0</v>
      </c>
      <c r="E10" s="23">
        <f>'اطلاعات کارکنان '!F9</f>
        <v>0</v>
      </c>
      <c r="F10" s="17"/>
      <c r="G10" s="17"/>
      <c r="H10" s="17"/>
      <c r="I10" s="17"/>
      <c r="J10" s="17"/>
      <c r="K10" s="17"/>
      <c r="L10" s="17"/>
      <c r="M10" s="17"/>
      <c r="N10" s="17">
        <f>IF(F10&gt;='قوانین حقوق و دستمزد '!$C$2,'اطلاعات کارکنان '!K9,('اطلاعات کارکنان '!K9/'قوانین حقوق و دستمزد '!$C$2)*'حقوق و دستمزد '!F10)</f>
        <v>0</v>
      </c>
      <c r="O10" s="17"/>
      <c r="P10" s="23">
        <f>('اطلاعات کارکنان '!L9/'قوانین حقوق و دستمزد '!$C$2)*'حقوق و دستمزد '!F10</f>
        <v>0</v>
      </c>
      <c r="Q10" s="23">
        <f t="shared" si="0"/>
        <v>0</v>
      </c>
      <c r="R10" s="23">
        <f>('اطلاعات کارکنان '!H9/'قوانین حقوق و دستمزد '!$C$2)*'حقوق و دستمزد '!F10</f>
        <v>0</v>
      </c>
      <c r="S10" s="23">
        <f>(('اطلاعات کارکنان '!I9+'اطلاعات کارکنان '!G9)/'قوانین حقوق و دستمزد '!$C$2)*'حقوق و دستمزد '!F10</f>
        <v>0</v>
      </c>
      <c r="T10" s="23">
        <f>(H10*(E10/7.33)*'قوانین حقوق و دستمزد '!$C$10)+(G10*(E10/7.33)*'قوانین حقوق و دستمزد '!$C$9)</f>
        <v>0</v>
      </c>
      <c r="U10" s="23">
        <f t="shared" si="2"/>
        <v>0</v>
      </c>
      <c r="V10" s="23">
        <f t="shared" si="3"/>
        <v>0</v>
      </c>
      <c r="W10" s="23">
        <f t="shared" si="6"/>
        <v>0</v>
      </c>
      <c r="X10" s="23">
        <f>IF(E10&gt;'قوانین حقوق و دستمزد '!$C$21,(F10*'قوانین حقوق و دستمزد '!$C$21)+V10+T10+S10+O10,V10+T10+S10+Q10+O10+R10+P10)</f>
        <v>0</v>
      </c>
      <c r="Y10" s="23">
        <f t="shared" si="4"/>
        <v>0</v>
      </c>
      <c r="Z10" s="23">
        <f>'جدول محاسبه مالیات '!L10</f>
        <v>0</v>
      </c>
      <c r="AA10" s="23">
        <f t="shared" si="1"/>
        <v>0</v>
      </c>
      <c r="AB10" s="23">
        <f t="shared" si="7"/>
        <v>0</v>
      </c>
      <c r="AC10" s="23">
        <f t="shared" si="5"/>
        <v>0</v>
      </c>
    </row>
    <row r="11" spans="1:29" ht="21.75" customHeight="1" x14ac:dyDescent="0.2">
      <c r="A11" s="21">
        <v>7</v>
      </c>
      <c r="B11" s="21">
        <f>'اطلاعات کارکنان '!C10</f>
        <v>0</v>
      </c>
      <c r="C11" s="21">
        <f>'اطلاعات کارکنان '!B10</f>
        <v>0</v>
      </c>
      <c r="D11" s="21">
        <f>'اطلاعات کارکنان '!D10</f>
        <v>0</v>
      </c>
      <c r="E11" s="21">
        <f>'اطلاعات کارکنان '!F10</f>
        <v>0</v>
      </c>
      <c r="F11" s="16"/>
      <c r="G11" s="16"/>
      <c r="H11" s="16"/>
      <c r="I11" s="16"/>
      <c r="J11" s="16"/>
      <c r="K11" s="16"/>
      <c r="L11" s="16"/>
      <c r="M11" s="16"/>
      <c r="N11" s="21">
        <f>IF(F11&gt;='قوانین حقوق و دستمزد '!$C$2,'اطلاعات کارکنان '!K10,('اطلاعات کارکنان '!K10/'قوانین حقوق و دستمزد '!$C$2)*'حقوق و دستمزد '!F11)</f>
        <v>0</v>
      </c>
      <c r="O11" s="16"/>
      <c r="P11" s="21">
        <f>('اطلاعات کارکنان '!L10/'قوانین حقوق و دستمزد '!$C$2)*'حقوق و دستمزد '!F11</f>
        <v>0</v>
      </c>
      <c r="Q11" s="21">
        <f t="shared" si="0"/>
        <v>0</v>
      </c>
      <c r="R11" s="21">
        <f>('اطلاعات کارکنان '!H10/'قوانین حقوق و دستمزد '!$C$2)*'حقوق و دستمزد '!F11</f>
        <v>0</v>
      </c>
      <c r="S11" s="21">
        <f>(('اطلاعات کارکنان '!I10+'اطلاعات کارکنان '!G10)/'قوانین حقوق و دستمزد '!$C$2)*'حقوق و دستمزد '!F11</f>
        <v>0</v>
      </c>
      <c r="T11" s="21">
        <f>(H11*(E11/7.33)*'قوانین حقوق و دستمزد '!$C$10)+(G11*(E11/7.33)*'قوانین حقوق و دستمزد '!$C$9)</f>
        <v>0</v>
      </c>
      <c r="U11" s="21">
        <f t="shared" si="2"/>
        <v>0</v>
      </c>
      <c r="V11" s="21">
        <f t="shared" si="3"/>
        <v>0</v>
      </c>
      <c r="W11" s="22">
        <f t="shared" si="6"/>
        <v>0</v>
      </c>
      <c r="X11" s="22">
        <f>IF(E11&gt;'قوانین حقوق و دستمزد '!$C$21,(F11*'قوانین حقوق و دستمزد '!$C$21)+V11+T11+S11+O11,V11+T11+S11+Q11+O11+R11+P11)</f>
        <v>0</v>
      </c>
      <c r="Y11" s="22">
        <f t="shared" si="4"/>
        <v>0</v>
      </c>
      <c r="Z11" s="22">
        <f>'جدول محاسبه مالیات '!L11</f>
        <v>0</v>
      </c>
      <c r="AA11" s="22">
        <f t="shared" si="1"/>
        <v>0</v>
      </c>
      <c r="AB11" s="22">
        <f t="shared" si="7"/>
        <v>0</v>
      </c>
      <c r="AC11" s="22">
        <f t="shared" si="5"/>
        <v>0</v>
      </c>
    </row>
    <row r="12" spans="1:29" ht="21.75" customHeight="1" x14ac:dyDescent="0.2">
      <c r="A12" s="23">
        <v>8</v>
      </c>
      <c r="B12" s="23">
        <f>'اطلاعات کارکنان '!C11</f>
        <v>0</v>
      </c>
      <c r="C12" s="23">
        <f>'اطلاعات کارکنان '!B11</f>
        <v>0</v>
      </c>
      <c r="D12" s="23">
        <f>'اطلاعات کارکنان '!D11</f>
        <v>0</v>
      </c>
      <c r="E12" s="23">
        <f>'اطلاعات کارکنان '!F11</f>
        <v>0</v>
      </c>
      <c r="F12" s="17"/>
      <c r="G12" s="17"/>
      <c r="H12" s="17"/>
      <c r="I12" s="17"/>
      <c r="J12" s="17"/>
      <c r="K12" s="17"/>
      <c r="L12" s="17"/>
      <c r="M12" s="17"/>
      <c r="N12" s="17">
        <f>IF(F12&gt;='قوانین حقوق و دستمزد '!$C$2,'اطلاعات کارکنان '!K11,('اطلاعات کارکنان '!K11/'قوانین حقوق و دستمزد '!$C$2)*'حقوق و دستمزد '!F12)</f>
        <v>0</v>
      </c>
      <c r="O12" s="17"/>
      <c r="P12" s="23">
        <f>('اطلاعات کارکنان '!L11/'قوانین حقوق و دستمزد '!$C$2)*'حقوق و دستمزد '!F12</f>
        <v>0</v>
      </c>
      <c r="Q12" s="23">
        <f t="shared" si="0"/>
        <v>0</v>
      </c>
      <c r="R12" s="23">
        <f>('اطلاعات کارکنان '!H11/'قوانین حقوق و دستمزد '!$C$2)*'حقوق و دستمزد '!F12</f>
        <v>0</v>
      </c>
      <c r="S12" s="23">
        <f>(('اطلاعات کارکنان '!I11+'اطلاعات کارکنان '!G11)/'قوانین حقوق و دستمزد '!$C$2)*'حقوق و دستمزد '!F12</f>
        <v>0</v>
      </c>
      <c r="T12" s="23">
        <f>(H12*(E12/7.33)*'قوانین حقوق و دستمزد '!$C$10)+(G12*(E12/7.33)*'قوانین حقوق و دستمزد '!$C$9)</f>
        <v>0</v>
      </c>
      <c r="U12" s="23">
        <f t="shared" si="2"/>
        <v>0</v>
      </c>
      <c r="V12" s="23">
        <f t="shared" si="3"/>
        <v>0</v>
      </c>
      <c r="W12" s="23">
        <f t="shared" si="6"/>
        <v>0</v>
      </c>
      <c r="X12" s="23">
        <f>IF(E12&gt;'قوانین حقوق و دستمزد '!$C$21,(F12*'قوانین حقوق و دستمزد '!$C$21)+V12+T12+S12+O12,V12+T12+S12+Q12+O12+R12+P12)</f>
        <v>0</v>
      </c>
      <c r="Y12" s="23">
        <f t="shared" si="4"/>
        <v>0</v>
      </c>
      <c r="Z12" s="23">
        <f>'جدول محاسبه مالیات '!L12</f>
        <v>0</v>
      </c>
      <c r="AA12" s="23">
        <f t="shared" si="1"/>
        <v>0</v>
      </c>
      <c r="AB12" s="23">
        <f t="shared" si="7"/>
        <v>0</v>
      </c>
      <c r="AC12" s="23">
        <f t="shared" si="5"/>
        <v>0</v>
      </c>
    </row>
    <row r="13" spans="1:29" ht="21.75" customHeight="1" x14ac:dyDescent="0.2">
      <c r="A13" s="21">
        <v>9</v>
      </c>
      <c r="B13" s="21">
        <f>'اطلاعات کارکنان '!C12</f>
        <v>0</v>
      </c>
      <c r="C13" s="21">
        <f>'اطلاعات کارکنان '!B12</f>
        <v>0</v>
      </c>
      <c r="D13" s="21">
        <f>'اطلاعات کارکنان '!D12</f>
        <v>0</v>
      </c>
      <c r="E13" s="21">
        <f>'اطلاعات کارکنان '!F12</f>
        <v>0</v>
      </c>
      <c r="F13" s="16"/>
      <c r="G13" s="16"/>
      <c r="H13" s="16"/>
      <c r="I13" s="16"/>
      <c r="J13" s="16"/>
      <c r="K13" s="16"/>
      <c r="L13" s="16"/>
      <c r="M13" s="16"/>
      <c r="N13" s="21">
        <f>IF(F13&gt;='قوانین حقوق و دستمزد '!$C$2,'اطلاعات کارکنان '!K12,('اطلاعات کارکنان '!K12/'قوانین حقوق و دستمزد '!$C$2)*'حقوق و دستمزد '!F13)</f>
        <v>0</v>
      </c>
      <c r="O13" s="16"/>
      <c r="P13" s="21">
        <f>('اطلاعات کارکنان '!L12/'قوانین حقوق و دستمزد '!$C$2)*'حقوق و دستمزد '!F13</f>
        <v>0</v>
      </c>
      <c r="Q13" s="21">
        <f t="shared" si="0"/>
        <v>0</v>
      </c>
      <c r="R13" s="21">
        <f>('اطلاعات کارکنان '!H12/'قوانین حقوق و دستمزد '!$C$2)*'حقوق و دستمزد '!F13</f>
        <v>0</v>
      </c>
      <c r="S13" s="21">
        <f>(('اطلاعات کارکنان '!I12+'اطلاعات کارکنان '!G12)/'قوانین حقوق و دستمزد '!$C$2)*'حقوق و دستمزد '!F13</f>
        <v>0</v>
      </c>
      <c r="T13" s="21">
        <f>(H13*(E13/7.33)*'قوانین حقوق و دستمزد '!$C$10)+(G13*(E13/7.33)*'قوانین حقوق و دستمزد '!$C$9)</f>
        <v>0</v>
      </c>
      <c r="U13" s="21">
        <f t="shared" si="2"/>
        <v>0</v>
      </c>
      <c r="V13" s="21">
        <f t="shared" si="3"/>
        <v>0</v>
      </c>
      <c r="W13" s="22">
        <f t="shared" si="6"/>
        <v>0</v>
      </c>
      <c r="X13" s="22">
        <f>IF(E13&gt;'قوانین حقوق و دستمزد '!$C$21,(F13*'قوانین حقوق و دستمزد '!$C$21)+V13+T13+S13+O13,V13+T13+S13+Q13+O13+R13+P13)</f>
        <v>0</v>
      </c>
      <c r="Y13" s="22">
        <f t="shared" si="4"/>
        <v>0</v>
      </c>
      <c r="Z13" s="22">
        <f>'جدول محاسبه مالیات '!L13</f>
        <v>0</v>
      </c>
      <c r="AA13" s="22">
        <f t="shared" si="1"/>
        <v>0</v>
      </c>
      <c r="AB13" s="22">
        <f t="shared" si="7"/>
        <v>0</v>
      </c>
      <c r="AC13" s="22">
        <f t="shared" si="5"/>
        <v>0</v>
      </c>
    </row>
    <row r="14" spans="1:29" ht="21.75" customHeight="1" x14ac:dyDescent="0.2">
      <c r="A14" s="23">
        <v>10</v>
      </c>
      <c r="B14" s="23">
        <f>'اطلاعات کارکنان '!C13</f>
        <v>0</v>
      </c>
      <c r="C14" s="23">
        <f>'اطلاعات کارکنان '!B13</f>
        <v>0</v>
      </c>
      <c r="D14" s="23">
        <f>'اطلاعات کارکنان '!D13</f>
        <v>0</v>
      </c>
      <c r="E14" s="23">
        <f>'اطلاعات کارکنان '!F13</f>
        <v>0</v>
      </c>
      <c r="F14" s="17"/>
      <c r="G14" s="17"/>
      <c r="H14" s="17"/>
      <c r="I14" s="17"/>
      <c r="J14" s="17"/>
      <c r="K14" s="17"/>
      <c r="L14" s="17"/>
      <c r="M14" s="17"/>
      <c r="N14" s="17">
        <f>IF(F14&gt;='قوانین حقوق و دستمزد '!$C$2,'اطلاعات کارکنان '!K13,('اطلاعات کارکنان '!K13/'قوانین حقوق و دستمزد '!$C$2)*'حقوق و دستمزد '!F14)</f>
        <v>0</v>
      </c>
      <c r="O14" s="17"/>
      <c r="P14" s="23">
        <f>('اطلاعات کارکنان '!L13/'قوانین حقوق و دستمزد '!$C$2)*'حقوق و دستمزد '!F14</f>
        <v>0</v>
      </c>
      <c r="Q14" s="23">
        <f t="shared" si="0"/>
        <v>0</v>
      </c>
      <c r="R14" s="23">
        <f>('اطلاعات کارکنان '!H13/'قوانین حقوق و دستمزد '!$C$2)*'حقوق و دستمزد '!F14</f>
        <v>0</v>
      </c>
      <c r="S14" s="23">
        <f>(('اطلاعات کارکنان '!I13+'اطلاعات کارکنان '!G13)/'قوانین حقوق و دستمزد '!$C$2)*'حقوق و دستمزد '!F14</f>
        <v>0</v>
      </c>
      <c r="T14" s="23">
        <f>(H14*(E14/7.33)*'قوانین حقوق و دستمزد '!$C$10)+(G14*(E14/7.33)*'قوانین حقوق و دستمزد '!$C$9)</f>
        <v>0</v>
      </c>
      <c r="U14" s="23">
        <f t="shared" si="2"/>
        <v>0</v>
      </c>
      <c r="V14" s="23">
        <f t="shared" si="3"/>
        <v>0</v>
      </c>
      <c r="W14" s="23">
        <f t="shared" si="6"/>
        <v>0</v>
      </c>
      <c r="X14" s="23">
        <f>IF(E14&gt;'قوانین حقوق و دستمزد '!$C$21,(F14*'قوانین حقوق و دستمزد '!$C$21)+V14+T14+S14+O14,V14+T14+S14+Q14+O14+R14+P14)</f>
        <v>0</v>
      </c>
      <c r="Y14" s="23">
        <f t="shared" si="4"/>
        <v>0</v>
      </c>
      <c r="Z14" s="23">
        <f>'جدول محاسبه مالیات '!L14</f>
        <v>0</v>
      </c>
      <c r="AA14" s="23">
        <f t="shared" si="1"/>
        <v>0</v>
      </c>
      <c r="AB14" s="23">
        <f t="shared" si="7"/>
        <v>0</v>
      </c>
      <c r="AC14" s="23">
        <f t="shared" si="5"/>
        <v>0</v>
      </c>
    </row>
    <row r="15" spans="1:29" ht="21.75" customHeight="1" x14ac:dyDescent="0.2">
      <c r="A15" s="21">
        <v>11</v>
      </c>
      <c r="B15" s="21">
        <f>'اطلاعات کارکنان '!C14</f>
        <v>0</v>
      </c>
      <c r="C15" s="21">
        <f>'اطلاعات کارکنان '!B14</f>
        <v>0</v>
      </c>
      <c r="D15" s="21">
        <f>'اطلاعات کارکنان '!D14</f>
        <v>0</v>
      </c>
      <c r="E15" s="21">
        <f>'اطلاعات کارکنان '!F14</f>
        <v>0</v>
      </c>
      <c r="F15" s="16"/>
      <c r="G15" s="16"/>
      <c r="H15" s="16"/>
      <c r="I15" s="16"/>
      <c r="J15" s="16"/>
      <c r="K15" s="16"/>
      <c r="L15" s="16"/>
      <c r="M15" s="16"/>
      <c r="N15" s="21">
        <f>IF(F15&gt;='قوانین حقوق و دستمزد '!$C$2,'اطلاعات کارکنان '!K14,('اطلاعات کارکنان '!K14/'قوانین حقوق و دستمزد '!$C$2)*'حقوق و دستمزد '!F15)</f>
        <v>0</v>
      </c>
      <c r="O15" s="16"/>
      <c r="P15" s="21">
        <f>('اطلاعات کارکنان '!L14/'قوانین حقوق و دستمزد '!$C$2)*'حقوق و دستمزد '!F15</f>
        <v>0</v>
      </c>
      <c r="Q15" s="21">
        <f t="shared" si="0"/>
        <v>0</v>
      </c>
      <c r="R15" s="21">
        <f>('اطلاعات کارکنان '!H14/'قوانین حقوق و دستمزد '!$C$2)*'حقوق و دستمزد '!F15</f>
        <v>0</v>
      </c>
      <c r="S15" s="21">
        <f>(('اطلاعات کارکنان '!I14+'اطلاعات کارکنان '!G14)/'قوانین حقوق و دستمزد '!$C$2)*'حقوق و دستمزد '!F15</f>
        <v>0</v>
      </c>
      <c r="T15" s="21">
        <f>(H15*(E15/7.33)*'قوانین حقوق و دستمزد '!$C$10)+(G15*(E15/7.33)*'قوانین حقوق و دستمزد '!$C$9)</f>
        <v>0</v>
      </c>
      <c r="U15" s="21">
        <f t="shared" si="2"/>
        <v>0</v>
      </c>
      <c r="V15" s="21">
        <f t="shared" si="3"/>
        <v>0</v>
      </c>
      <c r="W15" s="22">
        <f t="shared" si="6"/>
        <v>0</v>
      </c>
      <c r="X15" s="22">
        <f>IF(E15&gt;'قوانین حقوق و دستمزد '!$C$21,(F15*'قوانین حقوق و دستمزد '!$C$21)+V15+T15+S15+O15,V15+T15+S15+Q15+O15+R15+P15)</f>
        <v>0</v>
      </c>
      <c r="Y15" s="22">
        <f t="shared" si="4"/>
        <v>0</v>
      </c>
      <c r="Z15" s="22">
        <f>'جدول محاسبه مالیات '!L15</f>
        <v>0</v>
      </c>
      <c r="AA15" s="22">
        <f t="shared" si="1"/>
        <v>0</v>
      </c>
      <c r="AB15" s="22">
        <f t="shared" si="7"/>
        <v>0</v>
      </c>
      <c r="AC15" s="22">
        <f t="shared" si="5"/>
        <v>0</v>
      </c>
    </row>
    <row r="16" spans="1:29" ht="21.75" customHeight="1" x14ac:dyDescent="0.2">
      <c r="A16" s="23">
        <v>12</v>
      </c>
      <c r="B16" s="23">
        <f>'اطلاعات کارکنان '!C15</f>
        <v>0</v>
      </c>
      <c r="C16" s="23">
        <f>'اطلاعات کارکنان '!B15</f>
        <v>0</v>
      </c>
      <c r="D16" s="23">
        <f>'اطلاعات کارکنان '!D15</f>
        <v>0</v>
      </c>
      <c r="E16" s="23">
        <f>'اطلاعات کارکنان '!F15</f>
        <v>0</v>
      </c>
      <c r="F16" s="17"/>
      <c r="G16" s="17"/>
      <c r="H16" s="17"/>
      <c r="I16" s="17"/>
      <c r="J16" s="17"/>
      <c r="K16" s="17"/>
      <c r="L16" s="17"/>
      <c r="M16" s="17"/>
      <c r="N16" s="17">
        <f>IF(F16&gt;='قوانین حقوق و دستمزد '!$C$2,'اطلاعات کارکنان '!K15,('اطلاعات کارکنان '!K15/'قوانین حقوق و دستمزد '!$C$2)*'حقوق و دستمزد '!F16)</f>
        <v>0</v>
      </c>
      <c r="O16" s="17"/>
      <c r="P16" s="23">
        <f>('اطلاعات کارکنان '!L15/'قوانین حقوق و دستمزد '!$C$2)*'حقوق و دستمزد '!F16</f>
        <v>0</v>
      </c>
      <c r="Q16" s="23">
        <f t="shared" si="0"/>
        <v>0</v>
      </c>
      <c r="R16" s="23">
        <f>('اطلاعات کارکنان '!H15/'قوانین حقوق و دستمزد '!$C$2)*'حقوق و دستمزد '!F16</f>
        <v>0</v>
      </c>
      <c r="S16" s="23">
        <f>(('اطلاعات کارکنان '!I15+'اطلاعات کارکنان '!G15)/'قوانین حقوق و دستمزد '!$C$2)*'حقوق و دستمزد '!F16</f>
        <v>0</v>
      </c>
      <c r="T16" s="23">
        <f>(H16*(E16/7.33)*'قوانین حقوق و دستمزد '!$C$10)+(G16*(E16/7.33)*'قوانین حقوق و دستمزد '!$C$9)</f>
        <v>0</v>
      </c>
      <c r="U16" s="23">
        <f t="shared" si="2"/>
        <v>0</v>
      </c>
      <c r="V16" s="23">
        <f t="shared" si="3"/>
        <v>0</v>
      </c>
      <c r="W16" s="23">
        <f t="shared" si="6"/>
        <v>0</v>
      </c>
      <c r="X16" s="23">
        <f>IF(E16&gt;'قوانین حقوق و دستمزد '!$C$21,(F16*'قوانین حقوق و دستمزد '!$C$21)+V16+T16+S16+O16,V16+T16+S16+Q16+O16+R16+P16)</f>
        <v>0</v>
      </c>
      <c r="Y16" s="23">
        <f t="shared" si="4"/>
        <v>0</v>
      </c>
      <c r="Z16" s="23">
        <f>'جدول محاسبه مالیات '!L16</f>
        <v>0</v>
      </c>
      <c r="AA16" s="23">
        <f t="shared" si="1"/>
        <v>0</v>
      </c>
      <c r="AB16" s="23">
        <f t="shared" si="7"/>
        <v>0</v>
      </c>
      <c r="AC16" s="23">
        <f t="shared" si="5"/>
        <v>0</v>
      </c>
    </row>
    <row r="17" spans="1:29" ht="21.75" customHeight="1" x14ac:dyDescent="0.2">
      <c r="A17" s="21">
        <v>13</v>
      </c>
      <c r="B17" s="21">
        <f>'اطلاعات کارکنان '!C16</f>
        <v>0</v>
      </c>
      <c r="C17" s="21">
        <f>'اطلاعات کارکنان '!B16</f>
        <v>0</v>
      </c>
      <c r="D17" s="21">
        <f>'اطلاعات کارکنان '!D16</f>
        <v>0</v>
      </c>
      <c r="E17" s="21">
        <f>'اطلاعات کارکنان '!F16</f>
        <v>0</v>
      </c>
      <c r="F17" s="16"/>
      <c r="G17" s="16"/>
      <c r="H17" s="16"/>
      <c r="I17" s="16"/>
      <c r="J17" s="16"/>
      <c r="K17" s="16"/>
      <c r="L17" s="16"/>
      <c r="M17" s="16"/>
      <c r="N17" s="21">
        <f>IF(F17&gt;='قوانین حقوق و دستمزد '!$C$2,'اطلاعات کارکنان '!K16,('اطلاعات کارکنان '!K16/'قوانین حقوق و دستمزد '!$C$2)*'حقوق و دستمزد '!F17)</f>
        <v>0</v>
      </c>
      <c r="O17" s="16"/>
      <c r="P17" s="21">
        <f>('اطلاعات کارکنان '!L16/'قوانین حقوق و دستمزد '!$C$2)*'حقوق و دستمزد '!F17</f>
        <v>0</v>
      </c>
      <c r="Q17" s="21">
        <f t="shared" si="0"/>
        <v>0</v>
      </c>
      <c r="R17" s="21">
        <f>('اطلاعات کارکنان '!H16/'قوانین حقوق و دستمزد '!$C$2)*'حقوق و دستمزد '!F17</f>
        <v>0</v>
      </c>
      <c r="S17" s="21">
        <f>(('اطلاعات کارکنان '!I16+'اطلاعات کارکنان '!G16)/'قوانین حقوق و دستمزد '!$C$2)*'حقوق و دستمزد '!F17</f>
        <v>0</v>
      </c>
      <c r="T17" s="21">
        <f>(H17*(E17/7.33)*'قوانین حقوق و دستمزد '!$C$10)+(G17*(E17/7.33)*'قوانین حقوق و دستمزد '!$C$9)</f>
        <v>0</v>
      </c>
      <c r="U17" s="21">
        <f t="shared" si="2"/>
        <v>0</v>
      </c>
      <c r="V17" s="21">
        <f t="shared" si="3"/>
        <v>0</v>
      </c>
      <c r="W17" s="22">
        <f t="shared" si="6"/>
        <v>0</v>
      </c>
      <c r="X17" s="22">
        <f>IF(E17&gt;'قوانین حقوق و دستمزد '!$C$21,(F17*'قوانین حقوق و دستمزد '!$C$21)+V17+T17+S17+O17,V17+T17+S17+Q17+O17+R17+P17)</f>
        <v>0</v>
      </c>
      <c r="Y17" s="22">
        <f t="shared" si="4"/>
        <v>0</v>
      </c>
      <c r="Z17" s="22">
        <f>'جدول محاسبه مالیات '!L17</f>
        <v>0</v>
      </c>
      <c r="AA17" s="22">
        <f t="shared" si="1"/>
        <v>0</v>
      </c>
      <c r="AB17" s="22">
        <f t="shared" si="7"/>
        <v>0</v>
      </c>
      <c r="AC17" s="22">
        <f t="shared" si="5"/>
        <v>0</v>
      </c>
    </row>
    <row r="18" spans="1:29" ht="21.75" customHeight="1" x14ac:dyDescent="0.2">
      <c r="A18" s="23">
        <v>14</v>
      </c>
      <c r="B18" s="23">
        <f>'اطلاعات کارکنان '!C17</f>
        <v>0</v>
      </c>
      <c r="C18" s="23">
        <f>'اطلاعات کارکنان '!B17</f>
        <v>0</v>
      </c>
      <c r="D18" s="23">
        <f>'اطلاعات کارکنان '!D17</f>
        <v>0</v>
      </c>
      <c r="E18" s="23">
        <f>'اطلاعات کارکنان '!F17</f>
        <v>0</v>
      </c>
      <c r="F18" s="17"/>
      <c r="G18" s="17"/>
      <c r="H18" s="17"/>
      <c r="I18" s="17"/>
      <c r="J18" s="17"/>
      <c r="K18" s="17"/>
      <c r="L18" s="17"/>
      <c r="M18" s="17"/>
      <c r="N18" s="17">
        <f>IF(F18&gt;='قوانین حقوق و دستمزد '!$C$2,'اطلاعات کارکنان '!K17,('اطلاعات کارکنان '!K17/'قوانین حقوق و دستمزد '!$C$2)*'حقوق و دستمزد '!F18)</f>
        <v>0</v>
      </c>
      <c r="O18" s="17"/>
      <c r="P18" s="23">
        <f>('اطلاعات کارکنان '!L17/'قوانین حقوق و دستمزد '!$C$2)*'حقوق و دستمزد '!F18</f>
        <v>0</v>
      </c>
      <c r="Q18" s="23">
        <f t="shared" si="0"/>
        <v>0</v>
      </c>
      <c r="R18" s="23">
        <f>('اطلاعات کارکنان '!H17/'قوانین حقوق و دستمزد '!$C$2)*'حقوق و دستمزد '!F18</f>
        <v>0</v>
      </c>
      <c r="S18" s="23">
        <f>(('اطلاعات کارکنان '!I17+'اطلاعات کارکنان '!G17)/'قوانین حقوق و دستمزد '!$C$2)*'حقوق و دستمزد '!F18</f>
        <v>0</v>
      </c>
      <c r="T18" s="23">
        <f>(H18*(E18/7.33)*'قوانین حقوق و دستمزد '!$C$10)+(G18*(E18/7.33)*'قوانین حقوق و دستمزد '!$C$9)</f>
        <v>0</v>
      </c>
      <c r="U18" s="23">
        <f t="shared" si="2"/>
        <v>0</v>
      </c>
      <c r="V18" s="23">
        <f t="shared" si="3"/>
        <v>0</v>
      </c>
      <c r="W18" s="23">
        <f t="shared" si="6"/>
        <v>0</v>
      </c>
      <c r="X18" s="23">
        <f>IF(E18&gt;'قوانین حقوق و دستمزد '!$C$21,(F18*'قوانین حقوق و دستمزد '!$C$21)+V18+T18+S18+O18,V18+T18+S18+Q18+O18+R18+P18)</f>
        <v>0</v>
      </c>
      <c r="Y18" s="23">
        <f t="shared" si="4"/>
        <v>0</v>
      </c>
      <c r="Z18" s="23">
        <f>'جدول محاسبه مالیات '!L18</f>
        <v>0</v>
      </c>
      <c r="AA18" s="23">
        <f t="shared" si="1"/>
        <v>0</v>
      </c>
      <c r="AB18" s="23">
        <f t="shared" si="7"/>
        <v>0</v>
      </c>
      <c r="AC18" s="23">
        <f t="shared" si="5"/>
        <v>0</v>
      </c>
    </row>
    <row r="19" spans="1:29" ht="21.75" customHeight="1" x14ac:dyDescent="0.2">
      <c r="A19" s="21">
        <v>15</v>
      </c>
      <c r="B19" s="21">
        <f>'اطلاعات کارکنان '!C18</f>
        <v>0</v>
      </c>
      <c r="C19" s="21">
        <f>'اطلاعات کارکنان '!B18</f>
        <v>0</v>
      </c>
      <c r="D19" s="21">
        <f>'اطلاعات کارکنان '!D18</f>
        <v>0</v>
      </c>
      <c r="E19" s="21">
        <f>'اطلاعات کارکنان '!F18</f>
        <v>0</v>
      </c>
      <c r="F19" s="16"/>
      <c r="G19" s="16"/>
      <c r="H19" s="16"/>
      <c r="I19" s="16"/>
      <c r="J19" s="16"/>
      <c r="K19" s="16"/>
      <c r="L19" s="16"/>
      <c r="M19" s="16"/>
      <c r="N19" s="21">
        <f>IF(F19&gt;='قوانین حقوق و دستمزد '!$C$2,'اطلاعات کارکنان '!K18,('اطلاعات کارکنان '!K18/'قوانین حقوق و دستمزد '!$C$2)*'حقوق و دستمزد '!F19)</f>
        <v>0</v>
      </c>
      <c r="O19" s="16"/>
      <c r="P19" s="21">
        <f>('اطلاعات کارکنان '!L18/'قوانین حقوق و دستمزد '!$C$2)*'حقوق و دستمزد '!F19</f>
        <v>0</v>
      </c>
      <c r="Q19" s="21">
        <f t="shared" si="0"/>
        <v>0</v>
      </c>
      <c r="R19" s="21">
        <f>('اطلاعات کارکنان '!H18/'قوانین حقوق و دستمزد '!$C$2)*'حقوق و دستمزد '!F19</f>
        <v>0</v>
      </c>
      <c r="S19" s="21">
        <f>(('اطلاعات کارکنان '!I18+'اطلاعات کارکنان '!G18)/'قوانین حقوق و دستمزد '!$C$2)*'حقوق و دستمزد '!F19</f>
        <v>0</v>
      </c>
      <c r="T19" s="21">
        <f>(H19*(E19/7.33)*'قوانین حقوق و دستمزد '!$C$10)+(G19*(E19/7.33)*'قوانین حقوق و دستمزد '!$C$9)</f>
        <v>0</v>
      </c>
      <c r="U19" s="21">
        <f t="shared" si="2"/>
        <v>0</v>
      </c>
      <c r="V19" s="21">
        <f t="shared" si="3"/>
        <v>0</v>
      </c>
      <c r="W19" s="22">
        <f t="shared" si="6"/>
        <v>0</v>
      </c>
      <c r="X19" s="22">
        <f>IF(E19&gt;'قوانین حقوق و دستمزد '!$C$21,(F19*'قوانین حقوق و دستمزد '!$C$21)+V19+T19+S19+O19,V19+T19+S19+Q19+O19+R19+P19)</f>
        <v>0</v>
      </c>
      <c r="Y19" s="22">
        <f t="shared" si="4"/>
        <v>0</v>
      </c>
      <c r="Z19" s="22">
        <f>'جدول محاسبه مالیات '!L19</f>
        <v>0</v>
      </c>
      <c r="AA19" s="22">
        <f t="shared" si="1"/>
        <v>0</v>
      </c>
      <c r="AB19" s="22">
        <f t="shared" si="7"/>
        <v>0</v>
      </c>
      <c r="AC19" s="22">
        <f t="shared" si="5"/>
        <v>0</v>
      </c>
    </row>
    <row r="20" spans="1:29" ht="21.75" customHeight="1" x14ac:dyDescent="0.2">
      <c r="A20" s="23">
        <v>16</v>
      </c>
      <c r="B20" s="23">
        <f>'اطلاعات کارکنان '!C19</f>
        <v>0</v>
      </c>
      <c r="C20" s="23">
        <f>'اطلاعات کارکنان '!B19</f>
        <v>0</v>
      </c>
      <c r="D20" s="23">
        <f>'اطلاعات کارکنان '!D19</f>
        <v>0</v>
      </c>
      <c r="E20" s="23">
        <f>'اطلاعات کارکنان '!F19</f>
        <v>0</v>
      </c>
      <c r="F20" s="17"/>
      <c r="G20" s="17"/>
      <c r="H20" s="17"/>
      <c r="I20" s="17"/>
      <c r="J20" s="17"/>
      <c r="K20" s="17"/>
      <c r="L20" s="17"/>
      <c r="M20" s="17"/>
      <c r="N20" s="17">
        <f>IF(F20&gt;='قوانین حقوق و دستمزد '!$C$2,'اطلاعات کارکنان '!K19,('اطلاعات کارکنان '!K19/'قوانین حقوق و دستمزد '!$C$2)*'حقوق و دستمزد '!F20)</f>
        <v>0</v>
      </c>
      <c r="O20" s="17"/>
      <c r="P20" s="23">
        <f>('اطلاعات کارکنان '!L19/'قوانین حقوق و دستمزد '!$C$2)*'حقوق و دستمزد '!F20</f>
        <v>0</v>
      </c>
      <c r="Q20" s="23">
        <f t="shared" si="0"/>
        <v>0</v>
      </c>
      <c r="R20" s="23">
        <f>('اطلاعات کارکنان '!H19/'قوانین حقوق و دستمزد '!$C$2)*'حقوق و دستمزد '!F20</f>
        <v>0</v>
      </c>
      <c r="S20" s="23">
        <f>(('اطلاعات کارکنان '!I19+'اطلاعات کارکنان '!G19)/'قوانین حقوق و دستمزد '!$C$2)*'حقوق و دستمزد '!F20</f>
        <v>0</v>
      </c>
      <c r="T20" s="23">
        <f>(H20*(E20/7.33)*'قوانین حقوق و دستمزد '!$C$10)+(G20*(E20/7.33)*'قوانین حقوق و دستمزد '!$C$9)</f>
        <v>0</v>
      </c>
      <c r="U20" s="23">
        <f t="shared" si="2"/>
        <v>0</v>
      </c>
      <c r="V20" s="23">
        <f t="shared" si="3"/>
        <v>0</v>
      </c>
      <c r="W20" s="23">
        <f t="shared" si="6"/>
        <v>0</v>
      </c>
      <c r="X20" s="23">
        <f>IF(E20&gt;'قوانین حقوق و دستمزد '!$C$21,(F20*'قوانین حقوق و دستمزد '!$C$21)+V20+T20+S20+O20,V20+T20+S20+Q20+O20+R20+P20)</f>
        <v>0</v>
      </c>
      <c r="Y20" s="23">
        <f t="shared" si="4"/>
        <v>0</v>
      </c>
      <c r="Z20" s="23">
        <f>'جدول محاسبه مالیات '!L20</f>
        <v>0</v>
      </c>
      <c r="AA20" s="23">
        <f t="shared" si="1"/>
        <v>0</v>
      </c>
      <c r="AB20" s="23">
        <f t="shared" si="7"/>
        <v>0</v>
      </c>
      <c r="AC20" s="23">
        <f t="shared" si="5"/>
        <v>0</v>
      </c>
    </row>
    <row r="21" spans="1:29" ht="21.75" customHeight="1" x14ac:dyDescent="0.2">
      <c r="A21" s="21">
        <v>17</v>
      </c>
      <c r="B21" s="21">
        <f>'اطلاعات کارکنان '!C20</f>
        <v>0</v>
      </c>
      <c r="C21" s="21">
        <f>'اطلاعات کارکنان '!B20</f>
        <v>0</v>
      </c>
      <c r="D21" s="21">
        <f>'اطلاعات کارکنان '!D20</f>
        <v>0</v>
      </c>
      <c r="E21" s="21">
        <f>'اطلاعات کارکنان '!F20</f>
        <v>0</v>
      </c>
      <c r="F21" s="16"/>
      <c r="G21" s="16"/>
      <c r="H21" s="16"/>
      <c r="I21" s="16"/>
      <c r="J21" s="16"/>
      <c r="K21" s="16"/>
      <c r="L21" s="16"/>
      <c r="M21" s="16"/>
      <c r="N21" s="21">
        <f>IF(F21&gt;='قوانین حقوق و دستمزد '!$C$2,'اطلاعات کارکنان '!K20,('اطلاعات کارکنان '!K20/'قوانین حقوق و دستمزد '!$C$2)*'حقوق و دستمزد '!F21)</f>
        <v>0</v>
      </c>
      <c r="O21" s="16"/>
      <c r="P21" s="21">
        <f>('اطلاعات کارکنان '!L20/'قوانین حقوق و دستمزد '!$C$2)*'حقوق و دستمزد '!F21</f>
        <v>0</v>
      </c>
      <c r="Q21" s="21">
        <f t="shared" si="0"/>
        <v>0</v>
      </c>
      <c r="R21" s="21">
        <f>('اطلاعات کارکنان '!H20/'قوانین حقوق و دستمزد '!$C$2)*'حقوق و دستمزد '!F21</f>
        <v>0</v>
      </c>
      <c r="S21" s="21">
        <f>(('اطلاعات کارکنان '!I20+'اطلاعات کارکنان '!G20)/'قوانین حقوق و دستمزد '!$C$2)*'حقوق و دستمزد '!F21</f>
        <v>0</v>
      </c>
      <c r="T21" s="21">
        <f>(H21*(E21/7.33)*'قوانین حقوق و دستمزد '!$C$10)+(G21*(E21/7.33)*'قوانین حقوق و دستمزد '!$C$9)</f>
        <v>0</v>
      </c>
      <c r="U21" s="21">
        <f t="shared" si="2"/>
        <v>0</v>
      </c>
      <c r="V21" s="21">
        <f t="shared" si="3"/>
        <v>0</v>
      </c>
      <c r="W21" s="22">
        <f t="shared" si="6"/>
        <v>0</v>
      </c>
      <c r="X21" s="22">
        <f>IF(E21&gt;'قوانین حقوق و دستمزد '!$C$21,(F21*'قوانین حقوق و دستمزد '!$C$21)+V21+T21+S21+O21,V21+T21+S21+Q21+O21+R21+P21)</f>
        <v>0</v>
      </c>
      <c r="Y21" s="22">
        <f t="shared" si="4"/>
        <v>0</v>
      </c>
      <c r="Z21" s="22">
        <f>'جدول محاسبه مالیات '!L21</f>
        <v>0</v>
      </c>
      <c r="AA21" s="22">
        <f t="shared" si="1"/>
        <v>0</v>
      </c>
      <c r="AB21" s="22">
        <f t="shared" si="7"/>
        <v>0</v>
      </c>
      <c r="AC21" s="22">
        <f t="shared" si="5"/>
        <v>0</v>
      </c>
    </row>
    <row r="22" spans="1:29" ht="21.75" customHeight="1" x14ac:dyDescent="0.2">
      <c r="A22" s="23">
        <v>18</v>
      </c>
      <c r="B22" s="23">
        <f>'اطلاعات کارکنان '!C21</f>
        <v>0</v>
      </c>
      <c r="C22" s="23">
        <f>'اطلاعات کارکنان '!B21</f>
        <v>0</v>
      </c>
      <c r="D22" s="23">
        <f>'اطلاعات کارکنان '!D21</f>
        <v>0</v>
      </c>
      <c r="E22" s="23">
        <f>'اطلاعات کارکنان '!F21</f>
        <v>0</v>
      </c>
      <c r="F22" s="17"/>
      <c r="G22" s="17"/>
      <c r="H22" s="17"/>
      <c r="I22" s="17"/>
      <c r="J22" s="17"/>
      <c r="K22" s="17"/>
      <c r="L22" s="17"/>
      <c r="M22" s="17"/>
      <c r="N22" s="17">
        <f>IF(F22&gt;='قوانین حقوق و دستمزد '!$C$2,'اطلاعات کارکنان '!K21,('اطلاعات کارکنان '!K21/'قوانین حقوق و دستمزد '!$C$2)*'حقوق و دستمزد '!F22)</f>
        <v>0</v>
      </c>
      <c r="O22" s="17"/>
      <c r="P22" s="23">
        <f>('اطلاعات کارکنان '!L21/'قوانین حقوق و دستمزد '!$C$2)*'حقوق و دستمزد '!F22</f>
        <v>0</v>
      </c>
      <c r="Q22" s="23">
        <f t="shared" si="0"/>
        <v>0</v>
      </c>
      <c r="R22" s="23">
        <f>('اطلاعات کارکنان '!H21/'قوانین حقوق و دستمزد '!$C$2)*'حقوق و دستمزد '!F22</f>
        <v>0</v>
      </c>
      <c r="S22" s="23">
        <f>(('اطلاعات کارکنان '!I21+'اطلاعات کارکنان '!G21)/'قوانین حقوق و دستمزد '!$C$2)*'حقوق و دستمزد '!F22</f>
        <v>0</v>
      </c>
      <c r="T22" s="23">
        <f>(H22*(E22/7.33)*'قوانین حقوق و دستمزد '!$C$10)+(G22*(E22/7.33)*'قوانین حقوق و دستمزد '!$C$9)</f>
        <v>0</v>
      </c>
      <c r="U22" s="23">
        <f t="shared" si="2"/>
        <v>0</v>
      </c>
      <c r="V22" s="23">
        <f t="shared" si="3"/>
        <v>0</v>
      </c>
      <c r="W22" s="23">
        <f t="shared" si="6"/>
        <v>0</v>
      </c>
      <c r="X22" s="23">
        <f>IF(E22&gt;'قوانین حقوق و دستمزد '!$C$21,(F22*'قوانین حقوق و دستمزد '!$C$21)+V22+T22+S22+O22,V22+T22+S22+Q22+O22+R22+P22)</f>
        <v>0</v>
      </c>
      <c r="Y22" s="23">
        <f t="shared" si="4"/>
        <v>0</v>
      </c>
      <c r="Z22" s="23">
        <f>'جدول محاسبه مالیات '!L22</f>
        <v>0</v>
      </c>
      <c r="AA22" s="23">
        <f t="shared" si="1"/>
        <v>0</v>
      </c>
      <c r="AB22" s="23">
        <f t="shared" si="7"/>
        <v>0</v>
      </c>
      <c r="AC22" s="23">
        <f t="shared" si="5"/>
        <v>0</v>
      </c>
    </row>
    <row r="23" spans="1:29" ht="21.75" customHeight="1" x14ac:dyDescent="0.2">
      <c r="A23" s="21">
        <v>19</v>
      </c>
      <c r="B23" s="21">
        <f>'اطلاعات کارکنان '!C22</f>
        <v>0</v>
      </c>
      <c r="C23" s="21">
        <f>'اطلاعات کارکنان '!B22</f>
        <v>0</v>
      </c>
      <c r="D23" s="21">
        <f>'اطلاعات کارکنان '!D22</f>
        <v>0</v>
      </c>
      <c r="E23" s="21">
        <f>'اطلاعات کارکنان '!F22</f>
        <v>0</v>
      </c>
      <c r="F23" s="16"/>
      <c r="G23" s="16"/>
      <c r="H23" s="16"/>
      <c r="I23" s="16"/>
      <c r="J23" s="16"/>
      <c r="K23" s="16"/>
      <c r="L23" s="16"/>
      <c r="M23" s="16"/>
      <c r="N23" s="21">
        <f>IF(F23&gt;='قوانین حقوق و دستمزد '!$C$2,'اطلاعات کارکنان '!K22,('اطلاعات کارکنان '!K22/'قوانین حقوق و دستمزد '!$C$2)*'حقوق و دستمزد '!F23)</f>
        <v>0</v>
      </c>
      <c r="O23" s="16"/>
      <c r="P23" s="21">
        <f>('اطلاعات کارکنان '!L22/'قوانین حقوق و دستمزد '!$C$2)*'حقوق و دستمزد '!F23</f>
        <v>0</v>
      </c>
      <c r="Q23" s="21">
        <f t="shared" si="0"/>
        <v>0</v>
      </c>
      <c r="R23" s="21">
        <f>('اطلاعات کارکنان '!H22/'قوانین حقوق و دستمزد '!$C$2)*'حقوق و دستمزد '!F23</f>
        <v>0</v>
      </c>
      <c r="S23" s="21">
        <f>(('اطلاعات کارکنان '!I22+'اطلاعات کارکنان '!G22)/'قوانین حقوق و دستمزد '!$C$2)*'حقوق و دستمزد '!F23</f>
        <v>0</v>
      </c>
      <c r="T23" s="21">
        <f>(H23*(E23/7.33)*'قوانین حقوق و دستمزد '!$C$10)+(G23*(E23/7.33)*'قوانین حقوق و دستمزد '!$C$9)</f>
        <v>0</v>
      </c>
      <c r="U23" s="21">
        <f t="shared" si="2"/>
        <v>0</v>
      </c>
      <c r="V23" s="21">
        <f t="shared" si="3"/>
        <v>0</v>
      </c>
      <c r="W23" s="22">
        <f t="shared" si="6"/>
        <v>0</v>
      </c>
      <c r="X23" s="22">
        <f>IF(E23&gt;'قوانین حقوق و دستمزد '!$C$21,(F23*'قوانین حقوق و دستمزد '!$C$21)+V23+T23+S23+O23,V23+T23+S23+Q23+O23+R23+P23)</f>
        <v>0</v>
      </c>
      <c r="Y23" s="22">
        <f t="shared" si="4"/>
        <v>0</v>
      </c>
      <c r="Z23" s="22">
        <f>'جدول محاسبه مالیات '!L23</f>
        <v>0</v>
      </c>
      <c r="AA23" s="22">
        <f t="shared" si="1"/>
        <v>0</v>
      </c>
      <c r="AB23" s="22">
        <f t="shared" si="7"/>
        <v>0</v>
      </c>
      <c r="AC23" s="22">
        <f t="shared" si="5"/>
        <v>0</v>
      </c>
    </row>
    <row r="24" spans="1:29" ht="21.75" customHeight="1" x14ac:dyDescent="0.2">
      <c r="A24" s="23">
        <v>20</v>
      </c>
      <c r="B24" s="23">
        <f>'اطلاعات کارکنان '!C23</f>
        <v>0</v>
      </c>
      <c r="C24" s="23">
        <f>'اطلاعات کارکنان '!B23</f>
        <v>0</v>
      </c>
      <c r="D24" s="23">
        <f>'اطلاعات کارکنان '!D23</f>
        <v>0</v>
      </c>
      <c r="E24" s="23">
        <f>'اطلاعات کارکنان '!F23</f>
        <v>0</v>
      </c>
      <c r="F24" s="17"/>
      <c r="G24" s="17"/>
      <c r="H24" s="17"/>
      <c r="I24" s="17"/>
      <c r="J24" s="17"/>
      <c r="K24" s="17"/>
      <c r="L24" s="17"/>
      <c r="M24" s="17"/>
      <c r="N24" s="17">
        <f>IF(F24&gt;='قوانین حقوق و دستمزد '!$C$2,'اطلاعات کارکنان '!K23,('اطلاعات کارکنان '!K23/'قوانین حقوق و دستمزد '!$C$2)*'حقوق و دستمزد '!F24)</f>
        <v>0</v>
      </c>
      <c r="O24" s="17"/>
      <c r="P24" s="23">
        <f>('اطلاعات کارکنان '!L23/'قوانین حقوق و دستمزد '!$C$2)*'حقوق و دستمزد '!F24</f>
        <v>0</v>
      </c>
      <c r="Q24" s="23">
        <f t="shared" si="0"/>
        <v>0</v>
      </c>
      <c r="R24" s="23">
        <f>('اطلاعات کارکنان '!H23/'قوانین حقوق و دستمزد '!$C$2)*'حقوق و دستمزد '!F24</f>
        <v>0</v>
      </c>
      <c r="S24" s="23">
        <f>(('اطلاعات کارکنان '!I23+'اطلاعات کارکنان '!G23)/'قوانین حقوق و دستمزد '!$C$2)*'حقوق و دستمزد '!F24</f>
        <v>0</v>
      </c>
      <c r="T24" s="23">
        <f>(H24*(E24/7.33)*'قوانین حقوق و دستمزد '!$C$10)+(G24*(E24/7.33)*'قوانین حقوق و دستمزد '!$C$9)</f>
        <v>0</v>
      </c>
      <c r="U24" s="23">
        <f t="shared" si="2"/>
        <v>0</v>
      </c>
      <c r="V24" s="23">
        <f t="shared" si="3"/>
        <v>0</v>
      </c>
      <c r="W24" s="23">
        <f t="shared" si="6"/>
        <v>0</v>
      </c>
      <c r="X24" s="23">
        <f>IF(E24&gt;'قوانین حقوق و دستمزد '!$C$21,(F24*'قوانین حقوق و دستمزد '!$C$21)+V24+T24+S24+O24,V24+T24+S24+Q24+O24+R24+P24)</f>
        <v>0</v>
      </c>
      <c r="Y24" s="23">
        <f t="shared" si="4"/>
        <v>0</v>
      </c>
      <c r="Z24" s="23">
        <f>'جدول محاسبه مالیات '!L24</f>
        <v>0</v>
      </c>
      <c r="AA24" s="23">
        <f t="shared" si="1"/>
        <v>0</v>
      </c>
      <c r="AB24" s="23">
        <f t="shared" si="7"/>
        <v>0</v>
      </c>
      <c r="AC24" s="23">
        <f t="shared" si="5"/>
        <v>0</v>
      </c>
    </row>
    <row r="25" spans="1:29" ht="21.75" customHeight="1" x14ac:dyDescent="0.2">
      <c r="A25" s="21">
        <v>21</v>
      </c>
      <c r="B25" s="21">
        <f>'اطلاعات کارکنان '!C24</f>
        <v>0</v>
      </c>
      <c r="C25" s="21">
        <f>'اطلاعات کارکنان '!B24</f>
        <v>0</v>
      </c>
      <c r="D25" s="21">
        <f>'اطلاعات کارکنان '!D24</f>
        <v>0</v>
      </c>
      <c r="E25" s="21">
        <f>'اطلاعات کارکنان '!F24</f>
        <v>0</v>
      </c>
      <c r="F25" s="16"/>
      <c r="G25" s="16"/>
      <c r="H25" s="16"/>
      <c r="I25" s="16"/>
      <c r="J25" s="16"/>
      <c r="K25" s="16"/>
      <c r="L25" s="16"/>
      <c r="M25" s="16"/>
      <c r="N25" s="21">
        <f>IF(F25&gt;='قوانین حقوق و دستمزد '!$C$2,'اطلاعات کارکنان '!K24,('اطلاعات کارکنان '!K24/'قوانین حقوق و دستمزد '!$C$2)*'حقوق و دستمزد '!F25)</f>
        <v>0</v>
      </c>
      <c r="O25" s="16"/>
      <c r="P25" s="21">
        <f>('اطلاعات کارکنان '!L24/'قوانین حقوق و دستمزد '!$C$2)*'حقوق و دستمزد '!F25</f>
        <v>0</v>
      </c>
      <c r="Q25" s="21">
        <f t="shared" si="0"/>
        <v>0</v>
      </c>
      <c r="R25" s="21">
        <f>('اطلاعات کارکنان '!H24/'قوانین حقوق و دستمزد '!$C$2)*'حقوق و دستمزد '!F25</f>
        <v>0</v>
      </c>
      <c r="S25" s="21">
        <f>(('اطلاعات کارکنان '!I24+'اطلاعات کارکنان '!G24)/'قوانین حقوق و دستمزد '!$C$2)*'حقوق و دستمزد '!F25</f>
        <v>0</v>
      </c>
      <c r="T25" s="21">
        <f>(H25*(E25/7.33)*'قوانین حقوق و دستمزد '!$C$10)+(G25*(E25/7.33)*'قوانین حقوق و دستمزد '!$C$9)</f>
        <v>0</v>
      </c>
      <c r="U25" s="21">
        <f t="shared" si="2"/>
        <v>0</v>
      </c>
      <c r="V25" s="21">
        <f t="shared" si="3"/>
        <v>0</v>
      </c>
      <c r="W25" s="22">
        <f t="shared" si="6"/>
        <v>0</v>
      </c>
      <c r="X25" s="22">
        <f>IF(E25&gt;'قوانین حقوق و دستمزد '!$C$21,(F25*'قوانین حقوق و دستمزد '!$C$21)+V25+T25+S25+O25,V25+T25+S25+Q25+O25+R25+P25)</f>
        <v>0</v>
      </c>
      <c r="Y25" s="22">
        <f t="shared" si="4"/>
        <v>0</v>
      </c>
      <c r="Z25" s="22">
        <f>'جدول محاسبه مالیات '!L25</f>
        <v>0</v>
      </c>
      <c r="AA25" s="22">
        <f t="shared" si="1"/>
        <v>0</v>
      </c>
      <c r="AB25" s="22">
        <f t="shared" si="7"/>
        <v>0</v>
      </c>
      <c r="AC25" s="22">
        <f t="shared" si="5"/>
        <v>0</v>
      </c>
    </row>
    <row r="26" spans="1:29" ht="21.75" customHeight="1" x14ac:dyDescent="0.2">
      <c r="A26" s="23">
        <v>22</v>
      </c>
      <c r="B26" s="23">
        <f>'اطلاعات کارکنان '!C25</f>
        <v>0</v>
      </c>
      <c r="C26" s="23">
        <f>'اطلاعات کارکنان '!B25</f>
        <v>0</v>
      </c>
      <c r="D26" s="23">
        <f>'اطلاعات کارکنان '!D25</f>
        <v>0</v>
      </c>
      <c r="E26" s="23">
        <f>'اطلاعات کارکنان '!F25</f>
        <v>0</v>
      </c>
      <c r="F26" s="17"/>
      <c r="G26" s="17"/>
      <c r="H26" s="17"/>
      <c r="I26" s="17"/>
      <c r="J26" s="17"/>
      <c r="K26" s="17"/>
      <c r="L26" s="17"/>
      <c r="M26" s="17"/>
      <c r="N26" s="17">
        <f>IF(F26&gt;='قوانین حقوق و دستمزد '!$C$2,'اطلاعات کارکنان '!K25,('اطلاعات کارکنان '!K25/'قوانین حقوق و دستمزد '!$C$2)*'حقوق و دستمزد '!F26)</f>
        <v>0</v>
      </c>
      <c r="O26" s="17"/>
      <c r="P26" s="23">
        <f>('اطلاعات کارکنان '!L25/'قوانین حقوق و دستمزد '!$C$2)*'حقوق و دستمزد '!F26</f>
        <v>0</v>
      </c>
      <c r="Q26" s="23">
        <f t="shared" si="0"/>
        <v>0</v>
      </c>
      <c r="R26" s="23">
        <f>('اطلاعات کارکنان '!H25/'قوانین حقوق و دستمزد '!$C$2)*'حقوق و دستمزد '!F26</f>
        <v>0</v>
      </c>
      <c r="S26" s="23">
        <f>(('اطلاعات کارکنان '!I25+'اطلاعات کارکنان '!G25)/'قوانین حقوق و دستمزد '!$C$2)*'حقوق و دستمزد '!F26</f>
        <v>0</v>
      </c>
      <c r="T26" s="23">
        <f>(H26*(E26/7.33)*'قوانین حقوق و دستمزد '!$C$10)+(G26*(E26/7.33)*'قوانین حقوق و دستمزد '!$C$9)</f>
        <v>0</v>
      </c>
      <c r="U26" s="23">
        <f t="shared" si="2"/>
        <v>0</v>
      </c>
      <c r="V26" s="23">
        <f t="shared" si="3"/>
        <v>0</v>
      </c>
      <c r="W26" s="23">
        <f t="shared" si="6"/>
        <v>0</v>
      </c>
      <c r="X26" s="23">
        <f>IF(E26&gt;'قوانین حقوق و دستمزد '!$C$21,(F26*'قوانین حقوق و دستمزد '!$C$21)+V26+T26+S26+O26,V26+T26+S26+Q26+O26+R26+P26)</f>
        <v>0</v>
      </c>
      <c r="Y26" s="23">
        <f t="shared" si="4"/>
        <v>0</v>
      </c>
      <c r="Z26" s="23">
        <f>'جدول محاسبه مالیات '!L26</f>
        <v>0</v>
      </c>
      <c r="AA26" s="23">
        <f t="shared" si="1"/>
        <v>0</v>
      </c>
      <c r="AB26" s="23">
        <f t="shared" si="7"/>
        <v>0</v>
      </c>
      <c r="AC26" s="23">
        <f t="shared" si="5"/>
        <v>0</v>
      </c>
    </row>
    <row r="27" spans="1:29" ht="21.75" customHeight="1" x14ac:dyDescent="0.2">
      <c r="A27" s="21">
        <v>23</v>
      </c>
      <c r="B27" s="21">
        <f>'اطلاعات کارکنان '!C26</f>
        <v>0</v>
      </c>
      <c r="C27" s="21">
        <f>'اطلاعات کارکنان '!B26</f>
        <v>0</v>
      </c>
      <c r="D27" s="21">
        <f>'اطلاعات کارکنان '!D26</f>
        <v>0</v>
      </c>
      <c r="E27" s="21">
        <f>'اطلاعات کارکنان '!F26</f>
        <v>0</v>
      </c>
      <c r="F27" s="16"/>
      <c r="G27" s="16"/>
      <c r="H27" s="16"/>
      <c r="I27" s="16"/>
      <c r="J27" s="16"/>
      <c r="K27" s="16"/>
      <c r="L27" s="16"/>
      <c r="M27" s="16"/>
      <c r="N27" s="21">
        <f>IF(F27&gt;='قوانین حقوق و دستمزد '!$C$2,'اطلاعات کارکنان '!K26,('اطلاعات کارکنان '!K26/'قوانین حقوق و دستمزد '!$C$2)*'حقوق و دستمزد '!F27)</f>
        <v>0</v>
      </c>
      <c r="O27" s="16"/>
      <c r="P27" s="21">
        <f>('اطلاعات کارکنان '!L26/'قوانین حقوق و دستمزد '!$C$2)*'حقوق و دستمزد '!F27</f>
        <v>0</v>
      </c>
      <c r="Q27" s="21">
        <f t="shared" si="0"/>
        <v>0</v>
      </c>
      <c r="R27" s="21">
        <f>('اطلاعات کارکنان '!H26/'قوانین حقوق و دستمزد '!$C$2)*'حقوق و دستمزد '!F27</f>
        <v>0</v>
      </c>
      <c r="S27" s="21">
        <f>(('اطلاعات کارکنان '!I26+'اطلاعات کارکنان '!G26)/'قوانین حقوق و دستمزد '!$C$2)*'حقوق و دستمزد '!F27</f>
        <v>0</v>
      </c>
      <c r="T27" s="21">
        <f>(H27*(E27/7.33)*'قوانین حقوق و دستمزد '!$C$10)+(G27*(E27/7.33)*'قوانین حقوق و دستمزد '!$C$9)</f>
        <v>0</v>
      </c>
      <c r="U27" s="21">
        <f t="shared" si="2"/>
        <v>0</v>
      </c>
      <c r="V27" s="21">
        <f t="shared" si="3"/>
        <v>0</v>
      </c>
      <c r="W27" s="22">
        <f t="shared" si="6"/>
        <v>0</v>
      </c>
      <c r="X27" s="22">
        <f>IF(E27&gt;'قوانین حقوق و دستمزد '!$C$21,(F27*'قوانین حقوق و دستمزد '!$C$21)+V27+T27+S27+O27,V27+T27+S27+Q27+O27+R27+P27)</f>
        <v>0</v>
      </c>
      <c r="Y27" s="22">
        <f t="shared" si="4"/>
        <v>0</v>
      </c>
      <c r="Z27" s="22">
        <f>'جدول محاسبه مالیات '!L27</f>
        <v>0</v>
      </c>
      <c r="AA27" s="22">
        <f t="shared" si="1"/>
        <v>0</v>
      </c>
      <c r="AB27" s="22">
        <f t="shared" si="7"/>
        <v>0</v>
      </c>
      <c r="AC27" s="22">
        <f t="shared" si="5"/>
        <v>0</v>
      </c>
    </row>
    <row r="28" spans="1:29" ht="21.75" customHeight="1" x14ac:dyDescent="0.2">
      <c r="A28" s="23">
        <v>24</v>
      </c>
      <c r="B28" s="23">
        <f>'اطلاعات کارکنان '!C27</f>
        <v>0</v>
      </c>
      <c r="C28" s="23">
        <f>'اطلاعات کارکنان '!B27</f>
        <v>0</v>
      </c>
      <c r="D28" s="23">
        <f>'اطلاعات کارکنان '!D27</f>
        <v>0</v>
      </c>
      <c r="E28" s="23">
        <f>'اطلاعات کارکنان '!F27</f>
        <v>0</v>
      </c>
      <c r="F28" s="17"/>
      <c r="G28" s="17"/>
      <c r="H28" s="17"/>
      <c r="I28" s="17"/>
      <c r="J28" s="17"/>
      <c r="K28" s="17"/>
      <c r="L28" s="17"/>
      <c r="M28" s="17"/>
      <c r="N28" s="17">
        <f>IF(F28&gt;='قوانین حقوق و دستمزد '!$C$2,'اطلاعات کارکنان '!K27,('اطلاعات کارکنان '!K27/'قوانین حقوق و دستمزد '!$C$2)*'حقوق و دستمزد '!F28)</f>
        <v>0</v>
      </c>
      <c r="O28" s="17"/>
      <c r="P28" s="23">
        <f>('اطلاعات کارکنان '!L27/'قوانین حقوق و دستمزد '!$C$2)*'حقوق و دستمزد '!F28</f>
        <v>0</v>
      </c>
      <c r="Q28" s="23">
        <f t="shared" si="0"/>
        <v>0</v>
      </c>
      <c r="R28" s="23">
        <f>('اطلاعات کارکنان '!H27/'قوانین حقوق و دستمزد '!$C$2)*'حقوق و دستمزد '!F28</f>
        <v>0</v>
      </c>
      <c r="S28" s="23">
        <f>(('اطلاعات کارکنان '!I27+'اطلاعات کارکنان '!G27)/'قوانین حقوق و دستمزد '!$C$2)*'حقوق و دستمزد '!F28</f>
        <v>0</v>
      </c>
      <c r="T28" s="23">
        <f>(H28*(E28/7.33)*'قوانین حقوق و دستمزد '!$C$10)+(G28*(E28/7.33)*'قوانین حقوق و دستمزد '!$C$9)</f>
        <v>0</v>
      </c>
      <c r="U28" s="23">
        <f t="shared" si="2"/>
        <v>0</v>
      </c>
      <c r="V28" s="23">
        <f t="shared" si="3"/>
        <v>0</v>
      </c>
      <c r="W28" s="23">
        <f t="shared" si="6"/>
        <v>0</v>
      </c>
      <c r="X28" s="23">
        <f>IF(E28&gt;'قوانین حقوق و دستمزد '!$C$21,(F28*'قوانین حقوق و دستمزد '!$C$21)+V28+T28+S28+O28,V28+T28+S28+Q28+O28+R28+P28)</f>
        <v>0</v>
      </c>
      <c r="Y28" s="23">
        <f t="shared" si="4"/>
        <v>0</v>
      </c>
      <c r="Z28" s="23">
        <f>'جدول محاسبه مالیات '!L28</f>
        <v>0</v>
      </c>
      <c r="AA28" s="23">
        <f t="shared" si="1"/>
        <v>0</v>
      </c>
      <c r="AB28" s="23">
        <f t="shared" si="7"/>
        <v>0</v>
      </c>
      <c r="AC28" s="23">
        <f t="shared" si="5"/>
        <v>0</v>
      </c>
    </row>
    <row r="29" spans="1:29" ht="21.75" customHeight="1" x14ac:dyDescent="0.2">
      <c r="A29" s="21">
        <v>25</v>
      </c>
      <c r="B29" s="21">
        <f>'اطلاعات کارکنان '!C28</f>
        <v>0</v>
      </c>
      <c r="C29" s="21">
        <f>'اطلاعات کارکنان '!B28</f>
        <v>0</v>
      </c>
      <c r="D29" s="21">
        <f>'اطلاعات کارکنان '!D28</f>
        <v>0</v>
      </c>
      <c r="E29" s="21">
        <f>'اطلاعات کارکنان '!F28</f>
        <v>0</v>
      </c>
      <c r="F29" s="16"/>
      <c r="G29" s="16"/>
      <c r="H29" s="16"/>
      <c r="I29" s="16"/>
      <c r="J29" s="16"/>
      <c r="K29" s="16"/>
      <c r="L29" s="16"/>
      <c r="M29" s="16"/>
      <c r="N29" s="21">
        <f>IF(F29&gt;='قوانین حقوق و دستمزد '!$C$2,'اطلاعات کارکنان '!K28,('اطلاعات کارکنان '!K28/'قوانین حقوق و دستمزد '!$C$2)*'حقوق و دستمزد '!F29)</f>
        <v>0</v>
      </c>
      <c r="O29" s="16"/>
      <c r="P29" s="21">
        <f>('اطلاعات کارکنان '!L28/'قوانین حقوق و دستمزد '!$C$2)*'حقوق و دستمزد '!F29</f>
        <v>0</v>
      </c>
      <c r="Q29" s="21">
        <f t="shared" si="0"/>
        <v>0</v>
      </c>
      <c r="R29" s="21">
        <f>('اطلاعات کارکنان '!H28/'قوانین حقوق و دستمزد '!$C$2)*'حقوق و دستمزد '!F29</f>
        <v>0</v>
      </c>
      <c r="S29" s="21">
        <f>(('اطلاعات کارکنان '!I28+'اطلاعات کارکنان '!G28)/'قوانین حقوق و دستمزد '!$C$2)*'حقوق و دستمزد '!F29</f>
        <v>0</v>
      </c>
      <c r="T29" s="21">
        <f>(H29*(E29/7.33)*'قوانین حقوق و دستمزد '!$C$10)+(G29*(E29/7.33)*'قوانین حقوق و دستمزد '!$C$9)</f>
        <v>0</v>
      </c>
      <c r="U29" s="21">
        <f t="shared" si="2"/>
        <v>0</v>
      </c>
      <c r="V29" s="21">
        <f t="shared" si="3"/>
        <v>0</v>
      </c>
      <c r="W29" s="22">
        <f t="shared" si="6"/>
        <v>0</v>
      </c>
      <c r="X29" s="22">
        <f>IF(E29&gt;'قوانین حقوق و دستمزد '!$C$21,(F29*'قوانین حقوق و دستمزد '!$C$21)+V29+T29+S29+O29,V29+T29+S29+Q29+O29+R29+P29)</f>
        <v>0</v>
      </c>
      <c r="Y29" s="22">
        <f t="shared" si="4"/>
        <v>0</v>
      </c>
      <c r="Z29" s="22">
        <f>'جدول محاسبه مالیات '!L29</f>
        <v>0</v>
      </c>
      <c r="AA29" s="22">
        <f t="shared" si="1"/>
        <v>0</v>
      </c>
      <c r="AB29" s="22">
        <f t="shared" si="7"/>
        <v>0</v>
      </c>
      <c r="AC29" s="22">
        <f t="shared" si="5"/>
        <v>0</v>
      </c>
    </row>
    <row r="30" spans="1:29" ht="21.75" customHeight="1" x14ac:dyDescent="0.2">
      <c r="A30" s="23">
        <v>26</v>
      </c>
      <c r="B30" s="23">
        <f>'اطلاعات کارکنان '!C29</f>
        <v>0</v>
      </c>
      <c r="C30" s="23">
        <f>'اطلاعات کارکنان '!B29</f>
        <v>0</v>
      </c>
      <c r="D30" s="23">
        <f>'اطلاعات کارکنان '!D29</f>
        <v>0</v>
      </c>
      <c r="E30" s="23">
        <f>'اطلاعات کارکنان '!F29</f>
        <v>0</v>
      </c>
      <c r="F30" s="17"/>
      <c r="G30" s="17"/>
      <c r="H30" s="17"/>
      <c r="I30" s="17"/>
      <c r="J30" s="17"/>
      <c r="K30" s="17"/>
      <c r="L30" s="17"/>
      <c r="M30" s="17"/>
      <c r="N30" s="17">
        <f>IF(F30&gt;='قوانین حقوق و دستمزد '!$C$2,'اطلاعات کارکنان '!K29,('اطلاعات کارکنان '!K29/'قوانین حقوق و دستمزد '!$C$2)*'حقوق و دستمزد '!F30)</f>
        <v>0</v>
      </c>
      <c r="O30" s="17"/>
      <c r="P30" s="23">
        <f>('اطلاعات کارکنان '!L29/'قوانین حقوق و دستمزد '!$C$2)*'حقوق و دستمزد '!F30</f>
        <v>0</v>
      </c>
      <c r="Q30" s="23">
        <f t="shared" si="0"/>
        <v>0</v>
      </c>
      <c r="R30" s="23">
        <f>('اطلاعات کارکنان '!H29/'قوانین حقوق و دستمزد '!$C$2)*'حقوق و دستمزد '!F30</f>
        <v>0</v>
      </c>
      <c r="S30" s="23">
        <f>(('اطلاعات کارکنان '!I29+'اطلاعات کارکنان '!G29)/'قوانین حقوق و دستمزد '!$C$2)*'حقوق و دستمزد '!F30</f>
        <v>0</v>
      </c>
      <c r="T30" s="23">
        <f>(H30*(E30/7.33)*'قوانین حقوق و دستمزد '!$C$10)+(G30*(E30/7.33)*'قوانین حقوق و دستمزد '!$C$9)</f>
        <v>0</v>
      </c>
      <c r="U30" s="23">
        <f t="shared" si="2"/>
        <v>0</v>
      </c>
      <c r="V30" s="23">
        <f t="shared" si="3"/>
        <v>0</v>
      </c>
      <c r="W30" s="23">
        <f t="shared" si="6"/>
        <v>0</v>
      </c>
      <c r="X30" s="23">
        <f>IF(E30&gt;'قوانین حقوق و دستمزد '!$C$21,(F30*'قوانین حقوق و دستمزد '!$C$21)+V30+T30+S30+O30,V30+T30+S30+Q30+O30+R30+P30)</f>
        <v>0</v>
      </c>
      <c r="Y30" s="23">
        <f t="shared" si="4"/>
        <v>0</v>
      </c>
      <c r="Z30" s="23">
        <f>'جدول محاسبه مالیات '!L30</f>
        <v>0</v>
      </c>
      <c r="AA30" s="23">
        <f t="shared" si="1"/>
        <v>0</v>
      </c>
      <c r="AB30" s="23">
        <f t="shared" si="7"/>
        <v>0</v>
      </c>
      <c r="AC30" s="23">
        <f t="shared" si="5"/>
        <v>0</v>
      </c>
    </row>
    <row r="31" spans="1:29" ht="21.75" customHeight="1" x14ac:dyDescent="0.2">
      <c r="A31" s="21">
        <v>27</v>
      </c>
      <c r="B31" s="21">
        <f>'اطلاعات کارکنان '!C30</f>
        <v>0</v>
      </c>
      <c r="C31" s="21">
        <f>'اطلاعات کارکنان '!B30</f>
        <v>0</v>
      </c>
      <c r="D31" s="21">
        <f>'اطلاعات کارکنان '!D30</f>
        <v>0</v>
      </c>
      <c r="E31" s="21">
        <f>'اطلاعات کارکنان '!F30</f>
        <v>0</v>
      </c>
      <c r="F31" s="16"/>
      <c r="G31" s="16"/>
      <c r="H31" s="16"/>
      <c r="I31" s="16"/>
      <c r="J31" s="16"/>
      <c r="K31" s="16"/>
      <c r="L31" s="16"/>
      <c r="M31" s="16"/>
      <c r="N31" s="21">
        <f>IF(F31&gt;='قوانین حقوق و دستمزد '!$C$2,'اطلاعات کارکنان '!K30,('اطلاعات کارکنان '!K30/'قوانین حقوق و دستمزد '!$C$2)*'حقوق و دستمزد '!F31)</f>
        <v>0</v>
      </c>
      <c r="O31" s="16"/>
      <c r="P31" s="21">
        <f>('اطلاعات کارکنان '!L30/'قوانین حقوق و دستمزد '!$C$2)*'حقوق و دستمزد '!F31</f>
        <v>0</v>
      </c>
      <c r="Q31" s="21">
        <f t="shared" si="0"/>
        <v>0</v>
      </c>
      <c r="R31" s="21">
        <f>('اطلاعات کارکنان '!H30/'قوانین حقوق و دستمزد '!$C$2)*'حقوق و دستمزد '!F31</f>
        <v>0</v>
      </c>
      <c r="S31" s="21">
        <f>(('اطلاعات کارکنان '!I30+'اطلاعات کارکنان '!G30)/'قوانین حقوق و دستمزد '!$C$2)*'حقوق و دستمزد '!F31</f>
        <v>0</v>
      </c>
      <c r="T31" s="21">
        <f>(H31*(E31/7.33)*'قوانین حقوق و دستمزد '!$C$10)+(G31*(E31/7.33)*'قوانین حقوق و دستمزد '!$C$9)</f>
        <v>0</v>
      </c>
      <c r="U31" s="21">
        <f t="shared" si="2"/>
        <v>0</v>
      </c>
      <c r="V31" s="21">
        <f t="shared" si="3"/>
        <v>0</v>
      </c>
      <c r="W31" s="22">
        <f t="shared" si="6"/>
        <v>0</v>
      </c>
      <c r="X31" s="22">
        <f>IF(E31&gt;'قوانین حقوق و دستمزد '!$C$21,(F31*'قوانین حقوق و دستمزد '!$C$21)+V31+T31+S31+O31,V31+T31+S31+Q31+O31+R31+P31)</f>
        <v>0</v>
      </c>
      <c r="Y31" s="22">
        <f t="shared" si="4"/>
        <v>0</v>
      </c>
      <c r="Z31" s="22">
        <f>'جدول محاسبه مالیات '!L31</f>
        <v>0</v>
      </c>
      <c r="AA31" s="22">
        <f t="shared" si="1"/>
        <v>0</v>
      </c>
      <c r="AB31" s="22">
        <f t="shared" si="7"/>
        <v>0</v>
      </c>
      <c r="AC31" s="22">
        <f t="shared" si="5"/>
        <v>0</v>
      </c>
    </row>
    <row r="32" spans="1:29" ht="21.75" customHeight="1" x14ac:dyDescent="0.2">
      <c r="A32" s="23">
        <v>28</v>
      </c>
      <c r="B32" s="23">
        <f>'اطلاعات کارکنان '!C31</f>
        <v>0</v>
      </c>
      <c r="C32" s="23">
        <f>'اطلاعات کارکنان '!B31</f>
        <v>0</v>
      </c>
      <c r="D32" s="23">
        <f>'اطلاعات کارکنان '!D31</f>
        <v>0</v>
      </c>
      <c r="E32" s="23">
        <f>'اطلاعات کارکنان '!F31</f>
        <v>0</v>
      </c>
      <c r="F32" s="17"/>
      <c r="G32" s="17"/>
      <c r="H32" s="17"/>
      <c r="I32" s="17"/>
      <c r="J32" s="17"/>
      <c r="K32" s="17"/>
      <c r="L32" s="17"/>
      <c r="M32" s="17"/>
      <c r="N32" s="17">
        <f>IF(F32&gt;='قوانین حقوق و دستمزد '!$C$2,'اطلاعات کارکنان '!K31,('اطلاعات کارکنان '!K31/'قوانین حقوق و دستمزد '!$C$2)*'حقوق و دستمزد '!F32)</f>
        <v>0</v>
      </c>
      <c r="O32" s="17"/>
      <c r="P32" s="23">
        <f>('اطلاعات کارکنان '!L31/'قوانین حقوق و دستمزد '!$C$2)*'حقوق و دستمزد '!F32</f>
        <v>0</v>
      </c>
      <c r="Q32" s="23">
        <f t="shared" si="0"/>
        <v>0</v>
      </c>
      <c r="R32" s="23">
        <f>('اطلاعات کارکنان '!H31/'قوانین حقوق و دستمزد '!$C$2)*'حقوق و دستمزد '!F32</f>
        <v>0</v>
      </c>
      <c r="S32" s="23">
        <f>(('اطلاعات کارکنان '!I31+'اطلاعات کارکنان '!G31)/'قوانین حقوق و دستمزد '!$C$2)*'حقوق و دستمزد '!F32</f>
        <v>0</v>
      </c>
      <c r="T32" s="23">
        <f>(H32*(E32/7.33)*'قوانین حقوق و دستمزد '!$C$10)+(G32*(E32/7.33)*'قوانین حقوق و دستمزد '!$C$9)</f>
        <v>0</v>
      </c>
      <c r="U32" s="23">
        <f t="shared" si="2"/>
        <v>0</v>
      </c>
      <c r="V32" s="23">
        <f t="shared" si="3"/>
        <v>0</v>
      </c>
      <c r="W32" s="23">
        <f t="shared" si="6"/>
        <v>0</v>
      </c>
      <c r="X32" s="23">
        <f>IF(E32&gt;'قوانین حقوق و دستمزد '!$C$21,(F32*'قوانین حقوق و دستمزد '!$C$21)+V32+T32+S32+O32,V32+T32+S32+Q32+O32+R32+P32)</f>
        <v>0</v>
      </c>
      <c r="Y32" s="23">
        <f t="shared" si="4"/>
        <v>0</v>
      </c>
      <c r="Z32" s="23">
        <f>'جدول محاسبه مالیات '!L32</f>
        <v>0</v>
      </c>
      <c r="AA32" s="23">
        <f t="shared" si="1"/>
        <v>0</v>
      </c>
      <c r="AB32" s="23">
        <f t="shared" si="7"/>
        <v>0</v>
      </c>
      <c r="AC32" s="23">
        <f t="shared" si="5"/>
        <v>0</v>
      </c>
    </row>
    <row r="33" spans="1:29" ht="21.75" customHeight="1" x14ac:dyDescent="0.2">
      <c r="A33" s="21">
        <v>29</v>
      </c>
      <c r="B33" s="21">
        <f>'اطلاعات کارکنان '!C32</f>
        <v>0</v>
      </c>
      <c r="C33" s="21">
        <f>'اطلاعات کارکنان '!B32</f>
        <v>0</v>
      </c>
      <c r="D33" s="21">
        <f>'اطلاعات کارکنان '!D32</f>
        <v>0</v>
      </c>
      <c r="E33" s="21">
        <f>'اطلاعات کارکنان '!F32</f>
        <v>0</v>
      </c>
      <c r="F33" s="16"/>
      <c r="G33" s="16"/>
      <c r="H33" s="16"/>
      <c r="I33" s="16"/>
      <c r="J33" s="16"/>
      <c r="K33" s="16"/>
      <c r="L33" s="16"/>
      <c r="M33" s="16"/>
      <c r="N33" s="21">
        <f>IF(F33&gt;='قوانین حقوق و دستمزد '!$C$2,'اطلاعات کارکنان '!K32,('اطلاعات کارکنان '!K32/'قوانین حقوق و دستمزد '!$C$2)*'حقوق و دستمزد '!F33)</f>
        <v>0</v>
      </c>
      <c r="O33" s="16"/>
      <c r="P33" s="21">
        <f>('اطلاعات کارکنان '!L32/'قوانین حقوق و دستمزد '!$C$2)*'حقوق و دستمزد '!F33</f>
        <v>0</v>
      </c>
      <c r="Q33" s="21">
        <f t="shared" si="0"/>
        <v>0</v>
      </c>
      <c r="R33" s="21">
        <f>('اطلاعات کارکنان '!H32/'قوانین حقوق و دستمزد '!$C$2)*'حقوق و دستمزد '!F33</f>
        <v>0</v>
      </c>
      <c r="S33" s="21">
        <f>(('اطلاعات کارکنان '!I32+'اطلاعات کارکنان '!G32)/'قوانین حقوق و دستمزد '!$C$2)*'حقوق و دستمزد '!F33</f>
        <v>0</v>
      </c>
      <c r="T33" s="21">
        <f>(H33*(E33/7.33)*'قوانین حقوق و دستمزد '!$C$10)+(G33*(E33/7.33)*'قوانین حقوق و دستمزد '!$C$9)</f>
        <v>0</v>
      </c>
      <c r="U33" s="21">
        <f t="shared" si="2"/>
        <v>0</v>
      </c>
      <c r="V33" s="21">
        <f t="shared" si="3"/>
        <v>0</v>
      </c>
      <c r="W33" s="22">
        <f t="shared" si="6"/>
        <v>0</v>
      </c>
      <c r="X33" s="22">
        <f>IF(E33&gt;'قوانین حقوق و دستمزد '!$C$21,(F33*'قوانین حقوق و دستمزد '!$C$21)+V33+T33+S33+O33,V33+T33+S33+Q33+O33+R33+P33)</f>
        <v>0</v>
      </c>
      <c r="Y33" s="22">
        <f t="shared" si="4"/>
        <v>0</v>
      </c>
      <c r="Z33" s="22">
        <f>'جدول محاسبه مالیات '!L33</f>
        <v>0</v>
      </c>
      <c r="AA33" s="22">
        <f t="shared" si="1"/>
        <v>0</v>
      </c>
      <c r="AB33" s="22">
        <f t="shared" si="7"/>
        <v>0</v>
      </c>
      <c r="AC33" s="22">
        <f t="shared" si="5"/>
        <v>0</v>
      </c>
    </row>
    <row r="34" spans="1:29" ht="21.75" customHeight="1" x14ac:dyDescent="0.2">
      <c r="A34" s="23">
        <v>30</v>
      </c>
      <c r="B34" s="23">
        <f>'اطلاعات کارکنان '!C33</f>
        <v>0</v>
      </c>
      <c r="C34" s="23">
        <f>'اطلاعات کارکنان '!B33</f>
        <v>0</v>
      </c>
      <c r="D34" s="23">
        <f>'اطلاعات کارکنان '!D33</f>
        <v>0</v>
      </c>
      <c r="E34" s="23">
        <f>'اطلاعات کارکنان '!F33</f>
        <v>0</v>
      </c>
      <c r="F34" s="17"/>
      <c r="G34" s="17"/>
      <c r="H34" s="17"/>
      <c r="I34" s="17"/>
      <c r="J34" s="17"/>
      <c r="K34" s="17"/>
      <c r="L34" s="17"/>
      <c r="M34" s="17"/>
      <c r="N34" s="17">
        <f>IF(F34&gt;='قوانین حقوق و دستمزد '!$C$2,'اطلاعات کارکنان '!K33,('اطلاعات کارکنان '!K33/'قوانین حقوق و دستمزد '!$C$2)*'حقوق و دستمزد '!F34)</f>
        <v>0</v>
      </c>
      <c r="O34" s="17"/>
      <c r="P34" s="23">
        <f>('اطلاعات کارکنان '!L33/'قوانین حقوق و دستمزد '!$C$2)*'حقوق و دستمزد '!F34</f>
        <v>0</v>
      </c>
      <c r="Q34" s="23">
        <f t="shared" si="0"/>
        <v>0</v>
      </c>
      <c r="R34" s="23">
        <f>('اطلاعات کارکنان '!H33/'قوانین حقوق و دستمزد '!$C$2)*'حقوق و دستمزد '!F34</f>
        <v>0</v>
      </c>
      <c r="S34" s="23">
        <f>(('اطلاعات کارکنان '!I33+'اطلاعات کارکنان '!G33)/'قوانین حقوق و دستمزد '!$C$2)*'حقوق و دستمزد '!F34</f>
        <v>0</v>
      </c>
      <c r="T34" s="23">
        <f>(H34*(E34/7.33)*'قوانین حقوق و دستمزد '!$C$10)+(G34*(E34/7.33)*'قوانین حقوق و دستمزد '!$C$9)</f>
        <v>0</v>
      </c>
      <c r="U34" s="23">
        <f t="shared" si="2"/>
        <v>0</v>
      </c>
      <c r="V34" s="23">
        <f t="shared" si="3"/>
        <v>0</v>
      </c>
      <c r="W34" s="23">
        <f t="shared" si="6"/>
        <v>0</v>
      </c>
      <c r="X34" s="23">
        <f>IF(E34&gt;'قوانین حقوق و دستمزد '!$C$21,(F34*'قوانین حقوق و دستمزد '!$C$21)+V34+T34+S34+O34,V34+T34+S34+Q34+O34+R34+P34)</f>
        <v>0</v>
      </c>
      <c r="Y34" s="23">
        <f t="shared" si="4"/>
        <v>0</v>
      </c>
      <c r="Z34" s="23">
        <f>'جدول محاسبه مالیات '!L34</f>
        <v>0</v>
      </c>
      <c r="AA34" s="23">
        <f t="shared" si="1"/>
        <v>0</v>
      </c>
      <c r="AB34" s="23">
        <f t="shared" si="7"/>
        <v>0</v>
      </c>
      <c r="AC34" s="23">
        <f t="shared" si="5"/>
        <v>0</v>
      </c>
    </row>
    <row r="35" spans="1:29" ht="21.75" customHeight="1" x14ac:dyDescent="0.2">
      <c r="A35" s="21">
        <v>31</v>
      </c>
      <c r="B35" s="21">
        <f>'اطلاعات کارکنان '!C34</f>
        <v>0</v>
      </c>
      <c r="C35" s="21">
        <f>'اطلاعات کارکنان '!B34</f>
        <v>0</v>
      </c>
      <c r="D35" s="21">
        <f>'اطلاعات کارکنان '!D34</f>
        <v>0</v>
      </c>
      <c r="E35" s="21">
        <f>'اطلاعات کارکنان '!F34</f>
        <v>0</v>
      </c>
      <c r="F35" s="16"/>
      <c r="G35" s="16"/>
      <c r="H35" s="16"/>
      <c r="I35" s="16"/>
      <c r="J35" s="16"/>
      <c r="K35" s="16"/>
      <c r="L35" s="16"/>
      <c r="M35" s="16"/>
      <c r="N35" s="21">
        <f>IF(F35&gt;='قوانین حقوق و دستمزد '!$C$2,'اطلاعات کارکنان '!K34,('اطلاعات کارکنان '!K34/'قوانین حقوق و دستمزد '!$C$2)*'حقوق و دستمزد '!F35)</f>
        <v>0</v>
      </c>
      <c r="O35" s="16"/>
      <c r="P35" s="21">
        <f>('اطلاعات کارکنان '!L34/'قوانین حقوق و دستمزد '!$C$2)*'حقوق و دستمزد '!F35</f>
        <v>0</v>
      </c>
      <c r="Q35" s="21">
        <f t="shared" si="0"/>
        <v>0</v>
      </c>
      <c r="R35" s="21">
        <f>('اطلاعات کارکنان '!H34/'قوانین حقوق و دستمزد '!$C$2)*'حقوق و دستمزد '!F35</f>
        <v>0</v>
      </c>
      <c r="S35" s="21">
        <f>(('اطلاعات کارکنان '!I34+'اطلاعات کارکنان '!G34)/'قوانین حقوق و دستمزد '!$C$2)*'حقوق و دستمزد '!F35</f>
        <v>0</v>
      </c>
      <c r="T35" s="21">
        <f>(H35*(E35/7.33)*'قوانین حقوق و دستمزد '!$C$10)+(G35*(E35/7.33)*'قوانین حقوق و دستمزد '!$C$9)</f>
        <v>0</v>
      </c>
      <c r="U35" s="21">
        <f t="shared" si="2"/>
        <v>0</v>
      </c>
      <c r="V35" s="21">
        <f t="shared" si="3"/>
        <v>0</v>
      </c>
      <c r="W35" s="22">
        <f t="shared" si="6"/>
        <v>0</v>
      </c>
      <c r="X35" s="22">
        <f>IF(E35&gt;'قوانین حقوق و دستمزد '!$C$21,(F35*'قوانین حقوق و دستمزد '!$C$21)+V35+T35+S35+O35,V35+T35+S35+Q35+O35+R35+P35)</f>
        <v>0</v>
      </c>
      <c r="Y35" s="22">
        <f t="shared" si="4"/>
        <v>0</v>
      </c>
      <c r="Z35" s="22">
        <f>'جدول محاسبه مالیات '!L35</f>
        <v>0</v>
      </c>
      <c r="AA35" s="22">
        <f t="shared" si="1"/>
        <v>0</v>
      </c>
      <c r="AB35" s="22">
        <f t="shared" si="7"/>
        <v>0</v>
      </c>
      <c r="AC35" s="22">
        <f t="shared" si="5"/>
        <v>0</v>
      </c>
    </row>
    <row r="36" spans="1:29" ht="21.75" customHeight="1" x14ac:dyDescent="0.2">
      <c r="A36" s="23">
        <v>32</v>
      </c>
      <c r="B36" s="23">
        <f>'اطلاعات کارکنان '!C35</f>
        <v>0</v>
      </c>
      <c r="C36" s="23">
        <f>'اطلاعات کارکنان '!B35</f>
        <v>0</v>
      </c>
      <c r="D36" s="23">
        <f>'اطلاعات کارکنان '!D35</f>
        <v>0</v>
      </c>
      <c r="E36" s="23">
        <f>'اطلاعات کارکنان '!F35</f>
        <v>0</v>
      </c>
      <c r="F36" s="17"/>
      <c r="G36" s="17"/>
      <c r="H36" s="17"/>
      <c r="I36" s="17"/>
      <c r="J36" s="17"/>
      <c r="K36" s="17"/>
      <c r="L36" s="17"/>
      <c r="M36" s="17"/>
      <c r="N36" s="17">
        <f>IF(F36&gt;='قوانین حقوق و دستمزد '!$C$2,'اطلاعات کارکنان '!K35,('اطلاعات کارکنان '!K35/'قوانین حقوق و دستمزد '!$C$2)*'حقوق و دستمزد '!F36)</f>
        <v>0</v>
      </c>
      <c r="O36" s="17"/>
      <c r="P36" s="23">
        <f>('اطلاعات کارکنان '!L35/'قوانین حقوق و دستمزد '!$C$2)*'حقوق و دستمزد '!F36</f>
        <v>0</v>
      </c>
      <c r="Q36" s="23">
        <f t="shared" si="0"/>
        <v>0</v>
      </c>
      <c r="R36" s="23">
        <f>('اطلاعات کارکنان '!H35/'قوانین حقوق و دستمزد '!$C$2)*'حقوق و دستمزد '!F36</f>
        <v>0</v>
      </c>
      <c r="S36" s="23">
        <f>(('اطلاعات کارکنان '!I35+'اطلاعات کارکنان '!G35)/'قوانین حقوق و دستمزد '!$C$2)*'حقوق و دستمزد '!F36</f>
        <v>0</v>
      </c>
      <c r="T36" s="23">
        <f>(H36*(E36/7.33)*'قوانین حقوق و دستمزد '!$C$10)+(G36*(E36/7.33)*'قوانین حقوق و دستمزد '!$C$9)</f>
        <v>0</v>
      </c>
      <c r="U36" s="23">
        <f t="shared" si="2"/>
        <v>0</v>
      </c>
      <c r="V36" s="23">
        <f t="shared" si="3"/>
        <v>0</v>
      </c>
      <c r="W36" s="23">
        <f t="shared" si="6"/>
        <v>0</v>
      </c>
      <c r="X36" s="23">
        <f>IF(E36&gt;'قوانین حقوق و دستمزد '!$C$21,(F36*'قوانین حقوق و دستمزد '!$C$21)+V36+T36+S36+O36,V36+T36+S36+Q36+O36+R36+P36)</f>
        <v>0</v>
      </c>
      <c r="Y36" s="23">
        <f t="shared" si="4"/>
        <v>0</v>
      </c>
      <c r="Z36" s="23">
        <f>'جدول محاسبه مالیات '!L36</f>
        <v>0</v>
      </c>
      <c r="AA36" s="23">
        <f t="shared" si="1"/>
        <v>0</v>
      </c>
      <c r="AB36" s="23">
        <f t="shared" si="7"/>
        <v>0</v>
      </c>
      <c r="AC36" s="23">
        <f t="shared" si="5"/>
        <v>0</v>
      </c>
    </row>
    <row r="37" spans="1:29" ht="21.75" customHeight="1" x14ac:dyDescent="0.2">
      <c r="A37" s="21">
        <v>33</v>
      </c>
      <c r="B37" s="21">
        <f>'اطلاعات کارکنان '!C36</f>
        <v>0</v>
      </c>
      <c r="C37" s="21">
        <f>'اطلاعات کارکنان '!B36</f>
        <v>0</v>
      </c>
      <c r="D37" s="21">
        <f>'اطلاعات کارکنان '!D36</f>
        <v>0</v>
      </c>
      <c r="E37" s="21">
        <f>'اطلاعات کارکنان '!F36</f>
        <v>0</v>
      </c>
      <c r="F37" s="16"/>
      <c r="G37" s="16"/>
      <c r="H37" s="16"/>
      <c r="I37" s="16"/>
      <c r="J37" s="16"/>
      <c r="K37" s="16"/>
      <c r="L37" s="16"/>
      <c r="M37" s="16"/>
      <c r="N37" s="21">
        <f>IF(F37&gt;='قوانین حقوق و دستمزد '!$C$2,'اطلاعات کارکنان '!K36,('اطلاعات کارکنان '!K36/'قوانین حقوق و دستمزد '!$C$2)*'حقوق و دستمزد '!F37)</f>
        <v>0</v>
      </c>
      <c r="O37" s="16"/>
      <c r="P37" s="21">
        <f>('اطلاعات کارکنان '!L36/'قوانین حقوق و دستمزد '!$C$2)*'حقوق و دستمزد '!F37</f>
        <v>0</v>
      </c>
      <c r="Q37" s="21">
        <f t="shared" ref="Q37:Q68" si="8">F37*E37</f>
        <v>0</v>
      </c>
      <c r="R37" s="21">
        <f>('اطلاعات کارکنان '!H36/'قوانین حقوق و دستمزد '!$C$2)*'حقوق و دستمزد '!F37</f>
        <v>0</v>
      </c>
      <c r="S37" s="21">
        <f>(('اطلاعات کارکنان '!I36+'اطلاعات کارکنان '!G36)/'قوانین حقوق و دستمزد '!$C$2)*'حقوق و دستمزد '!F37</f>
        <v>0</v>
      </c>
      <c r="T37" s="21">
        <f>(H37*(E37/7.33)*'قوانین حقوق و دستمزد '!$C$10)+(G37*(E37/7.33)*'قوانین حقوق و دستمزد '!$C$9)</f>
        <v>0</v>
      </c>
      <c r="U37" s="21">
        <f t="shared" ref="U37:U68" si="9">I37*E37</f>
        <v>0</v>
      </c>
      <c r="V37" s="21">
        <f t="shared" ref="V37:V68" si="10">J37</f>
        <v>0</v>
      </c>
      <c r="W37" s="22">
        <f t="shared" si="6"/>
        <v>0</v>
      </c>
      <c r="X37" s="22">
        <f>IF(E37&gt;'قوانین حقوق و دستمزد '!$C$21,(F37*'قوانین حقوق و دستمزد '!$C$21)+V37+T37+S37+O37,V37+T37+S37+Q37+O37+R37+P37)</f>
        <v>0</v>
      </c>
      <c r="Y37" s="22">
        <f t="shared" si="4"/>
        <v>0</v>
      </c>
      <c r="Z37" s="22">
        <f>'جدول محاسبه مالیات '!L37</f>
        <v>0</v>
      </c>
      <c r="AA37" s="22">
        <f t="shared" ref="AA37:AA68" si="11">Z37+Y37+M37+L37+K37</f>
        <v>0</v>
      </c>
      <c r="AB37" s="22">
        <f t="shared" si="7"/>
        <v>0</v>
      </c>
      <c r="AC37" s="22">
        <f t="shared" si="5"/>
        <v>0</v>
      </c>
    </row>
    <row r="38" spans="1:29" ht="21.75" customHeight="1" x14ac:dyDescent="0.2">
      <c r="A38" s="23">
        <v>34</v>
      </c>
      <c r="B38" s="23">
        <f>'اطلاعات کارکنان '!C37</f>
        <v>0</v>
      </c>
      <c r="C38" s="23">
        <f>'اطلاعات کارکنان '!B37</f>
        <v>0</v>
      </c>
      <c r="D38" s="23">
        <f>'اطلاعات کارکنان '!D37</f>
        <v>0</v>
      </c>
      <c r="E38" s="23">
        <f>'اطلاعات کارکنان '!F37</f>
        <v>0</v>
      </c>
      <c r="F38" s="17"/>
      <c r="G38" s="17"/>
      <c r="H38" s="17"/>
      <c r="I38" s="17"/>
      <c r="J38" s="17"/>
      <c r="K38" s="17"/>
      <c r="L38" s="17"/>
      <c r="M38" s="17"/>
      <c r="N38" s="17">
        <f>IF(F38&gt;='قوانین حقوق و دستمزد '!$C$2,'اطلاعات کارکنان '!K37,('اطلاعات کارکنان '!K37/'قوانین حقوق و دستمزد '!$C$2)*'حقوق و دستمزد '!F38)</f>
        <v>0</v>
      </c>
      <c r="O38" s="17"/>
      <c r="P38" s="23">
        <f>('اطلاعات کارکنان '!L37/'قوانین حقوق و دستمزد '!$C$2)*'حقوق و دستمزد '!F38</f>
        <v>0</v>
      </c>
      <c r="Q38" s="23">
        <f t="shared" si="8"/>
        <v>0</v>
      </c>
      <c r="R38" s="23">
        <f>('اطلاعات کارکنان '!H37/'قوانین حقوق و دستمزد '!$C$2)*'حقوق و دستمزد '!F38</f>
        <v>0</v>
      </c>
      <c r="S38" s="23">
        <f>(('اطلاعات کارکنان '!I37+'اطلاعات کارکنان '!G37)/'قوانین حقوق و دستمزد '!$C$2)*'حقوق و دستمزد '!F38</f>
        <v>0</v>
      </c>
      <c r="T38" s="23">
        <f>(H38*(E38/7.33)*'قوانین حقوق و دستمزد '!$C$10)+(G38*(E38/7.33)*'قوانین حقوق و دستمزد '!$C$9)</f>
        <v>0</v>
      </c>
      <c r="U38" s="23">
        <f t="shared" si="9"/>
        <v>0</v>
      </c>
      <c r="V38" s="23">
        <f t="shared" si="10"/>
        <v>0</v>
      </c>
      <c r="W38" s="23">
        <f t="shared" si="6"/>
        <v>0</v>
      </c>
      <c r="X38" s="23">
        <f>IF(E38&gt;'قوانین حقوق و دستمزد '!$C$21,(F38*'قوانین حقوق و دستمزد '!$C$21)+V38+T38+S38+O38,V38+T38+S38+Q38+O38+R38+P38)</f>
        <v>0</v>
      </c>
      <c r="Y38" s="23">
        <f t="shared" si="4"/>
        <v>0</v>
      </c>
      <c r="Z38" s="23">
        <f>'جدول محاسبه مالیات '!L38</f>
        <v>0</v>
      </c>
      <c r="AA38" s="23">
        <f t="shared" si="11"/>
        <v>0</v>
      </c>
      <c r="AB38" s="23">
        <f t="shared" si="7"/>
        <v>0</v>
      </c>
      <c r="AC38" s="23">
        <f t="shared" si="5"/>
        <v>0</v>
      </c>
    </row>
    <row r="39" spans="1:29" ht="21.75" customHeight="1" x14ac:dyDescent="0.2">
      <c r="A39" s="21">
        <v>35</v>
      </c>
      <c r="B39" s="21">
        <f>'اطلاعات کارکنان '!C38</f>
        <v>0</v>
      </c>
      <c r="C39" s="21">
        <f>'اطلاعات کارکنان '!B38</f>
        <v>0</v>
      </c>
      <c r="D39" s="21">
        <f>'اطلاعات کارکنان '!D38</f>
        <v>0</v>
      </c>
      <c r="E39" s="21">
        <f>'اطلاعات کارکنان '!F38</f>
        <v>0</v>
      </c>
      <c r="F39" s="16"/>
      <c r="G39" s="16"/>
      <c r="H39" s="16"/>
      <c r="I39" s="16"/>
      <c r="J39" s="16"/>
      <c r="K39" s="16"/>
      <c r="L39" s="16"/>
      <c r="M39" s="16"/>
      <c r="N39" s="21">
        <f>IF(F39&gt;='قوانین حقوق و دستمزد '!$C$2,'اطلاعات کارکنان '!K38,('اطلاعات کارکنان '!K38/'قوانین حقوق و دستمزد '!$C$2)*'حقوق و دستمزد '!F39)</f>
        <v>0</v>
      </c>
      <c r="O39" s="16"/>
      <c r="P39" s="21">
        <f>('اطلاعات کارکنان '!L38/'قوانین حقوق و دستمزد '!$C$2)*'حقوق و دستمزد '!F39</f>
        <v>0</v>
      </c>
      <c r="Q39" s="21">
        <f t="shared" si="8"/>
        <v>0</v>
      </c>
      <c r="R39" s="21">
        <f>('اطلاعات کارکنان '!H38/'قوانین حقوق و دستمزد '!$C$2)*'حقوق و دستمزد '!F39</f>
        <v>0</v>
      </c>
      <c r="S39" s="21">
        <f>(('اطلاعات کارکنان '!I38+'اطلاعات کارکنان '!G38)/'قوانین حقوق و دستمزد '!$C$2)*'حقوق و دستمزد '!F39</f>
        <v>0</v>
      </c>
      <c r="T39" s="21">
        <f>(H39*(E39/7.33)*'قوانین حقوق و دستمزد '!$C$10)+(G39*(E39/7.33)*'قوانین حقوق و دستمزد '!$C$9)</f>
        <v>0</v>
      </c>
      <c r="U39" s="21">
        <f t="shared" si="9"/>
        <v>0</v>
      </c>
      <c r="V39" s="21">
        <f t="shared" si="10"/>
        <v>0</v>
      </c>
      <c r="W39" s="22">
        <f t="shared" si="6"/>
        <v>0</v>
      </c>
      <c r="X39" s="22">
        <f>IF(E39&gt;'قوانین حقوق و دستمزد '!$C$21,(F39*'قوانین حقوق و دستمزد '!$C$21)+V39+T39+S39+O39,V39+T39+S39+Q39+O39+R39+P39)</f>
        <v>0</v>
      </c>
      <c r="Y39" s="22">
        <f t="shared" si="4"/>
        <v>0</v>
      </c>
      <c r="Z39" s="22">
        <f>'جدول محاسبه مالیات '!L39</f>
        <v>0</v>
      </c>
      <c r="AA39" s="22">
        <f t="shared" si="11"/>
        <v>0</v>
      </c>
      <c r="AB39" s="22">
        <f t="shared" si="7"/>
        <v>0</v>
      </c>
      <c r="AC39" s="22">
        <f t="shared" si="5"/>
        <v>0</v>
      </c>
    </row>
    <row r="40" spans="1:29" ht="21.75" customHeight="1" x14ac:dyDescent="0.2">
      <c r="A40" s="23">
        <v>36</v>
      </c>
      <c r="B40" s="23">
        <f>'اطلاعات کارکنان '!C39</f>
        <v>0</v>
      </c>
      <c r="C40" s="23">
        <f>'اطلاعات کارکنان '!B39</f>
        <v>0</v>
      </c>
      <c r="D40" s="23">
        <f>'اطلاعات کارکنان '!D39</f>
        <v>0</v>
      </c>
      <c r="E40" s="23">
        <f>'اطلاعات کارکنان '!F39</f>
        <v>0</v>
      </c>
      <c r="F40" s="17"/>
      <c r="G40" s="17"/>
      <c r="H40" s="17"/>
      <c r="I40" s="17"/>
      <c r="J40" s="17"/>
      <c r="K40" s="17"/>
      <c r="L40" s="17"/>
      <c r="M40" s="17"/>
      <c r="N40" s="17">
        <f>IF(F40&gt;='قوانین حقوق و دستمزد '!$C$2,'اطلاعات کارکنان '!K39,('اطلاعات کارکنان '!K39/'قوانین حقوق و دستمزد '!$C$2)*'حقوق و دستمزد '!F40)</f>
        <v>0</v>
      </c>
      <c r="O40" s="17"/>
      <c r="P40" s="23">
        <f>('اطلاعات کارکنان '!L39/'قوانین حقوق و دستمزد '!$C$2)*'حقوق و دستمزد '!F40</f>
        <v>0</v>
      </c>
      <c r="Q40" s="23">
        <f t="shared" si="8"/>
        <v>0</v>
      </c>
      <c r="R40" s="23">
        <f>('اطلاعات کارکنان '!H39/'قوانین حقوق و دستمزد '!$C$2)*'حقوق و دستمزد '!F40</f>
        <v>0</v>
      </c>
      <c r="S40" s="23">
        <f>(('اطلاعات کارکنان '!I39+'اطلاعات کارکنان '!G39)/'قوانین حقوق و دستمزد '!$C$2)*'حقوق و دستمزد '!F40</f>
        <v>0</v>
      </c>
      <c r="T40" s="23">
        <f>(H40*(E40/7.33)*'قوانین حقوق و دستمزد '!$C$10)+(G40*(E40/7.33)*'قوانین حقوق و دستمزد '!$C$9)</f>
        <v>0</v>
      </c>
      <c r="U40" s="23">
        <f t="shared" si="9"/>
        <v>0</v>
      </c>
      <c r="V40" s="23">
        <f t="shared" si="10"/>
        <v>0</v>
      </c>
      <c r="W40" s="23">
        <f t="shared" si="6"/>
        <v>0</v>
      </c>
      <c r="X40" s="23">
        <f>IF(E40&gt;'قوانین حقوق و دستمزد '!$C$21,(F40*'قوانین حقوق و دستمزد '!$C$21)+V40+T40+S40+O40,V40+T40+S40+Q40+O40+R40+P40)</f>
        <v>0</v>
      </c>
      <c r="Y40" s="23">
        <f t="shared" si="4"/>
        <v>0</v>
      </c>
      <c r="Z40" s="23">
        <f>'جدول محاسبه مالیات '!L40</f>
        <v>0</v>
      </c>
      <c r="AA40" s="23">
        <f t="shared" si="11"/>
        <v>0</v>
      </c>
      <c r="AB40" s="23">
        <f t="shared" si="7"/>
        <v>0</v>
      </c>
      <c r="AC40" s="23">
        <f t="shared" si="5"/>
        <v>0</v>
      </c>
    </row>
    <row r="41" spans="1:29" ht="21.75" customHeight="1" x14ac:dyDescent="0.2">
      <c r="A41" s="21">
        <v>37</v>
      </c>
      <c r="B41" s="21">
        <f>'اطلاعات کارکنان '!C40</f>
        <v>0</v>
      </c>
      <c r="C41" s="21">
        <f>'اطلاعات کارکنان '!B40</f>
        <v>0</v>
      </c>
      <c r="D41" s="21">
        <f>'اطلاعات کارکنان '!D40</f>
        <v>0</v>
      </c>
      <c r="E41" s="21">
        <f>'اطلاعات کارکنان '!F40</f>
        <v>0</v>
      </c>
      <c r="F41" s="16"/>
      <c r="G41" s="16"/>
      <c r="H41" s="16"/>
      <c r="I41" s="16"/>
      <c r="J41" s="16"/>
      <c r="K41" s="16"/>
      <c r="L41" s="16"/>
      <c r="M41" s="16"/>
      <c r="N41" s="21">
        <f>IF(F41&gt;='قوانین حقوق و دستمزد '!$C$2,'اطلاعات کارکنان '!K40,('اطلاعات کارکنان '!K40/'قوانین حقوق و دستمزد '!$C$2)*'حقوق و دستمزد '!F41)</f>
        <v>0</v>
      </c>
      <c r="O41" s="16"/>
      <c r="P41" s="21">
        <f>('اطلاعات کارکنان '!L40/'قوانین حقوق و دستمزد '!$C$2)*'حقوق و دستمزد '!F41</f>
        <v>0</v>
      </c>
      <c r="Q41" s="21">
        <f t="shared" si="8"/>
        <v>0</v>
      </c>
      <c r="R41" s="21">
        <f>('اطلاعات کارکنان '!H40/'قوانین حقوق و دستمزد '!$C$2)*'حقوق و دستمزد '!F41</f>
        <v>0</v>
      </c>
      <c r="S41" s="21">
        <f>(('اطلاعات کارکنان '!I40+'اطلاعات کارکنان '!G40)/'قوانین حقوق و دستمزد '!$C$2)*'حقوق و دستمزد '!F41</f>
        <v>0</v>
      </c>
      <c r="T41" s="21">
        <f>(H41*(E41/7.33)*'قوانین حقوق و دستمزد '!$C$10)+(G41*(E41/7.33)*'قوانین حقوق و دستمزد '!$C$9)</f>
        <v>0</v>
      </c>
      <c r="U41" s="21">
        <f t="shared" si="9"/>
        <v>0</v>
      </c>
      <c r="V41" s="21">
        <f t="shared" si="10"/>
        <v>0</v>
      </c>
      <c r="W41" s="22">
        <f t="shared" si="6"/>
        <v>0</v>
      </c>
      <c r="X41" s="22">
        <f>IF(E41&gt;'قوانین حقوق و دستمزد '!$C$21,(F41*'قوانین حقوق و دستمزد '!$C$21)+V41+T41+S41+O41,V41+T41+S41+Q41+O41+R41+P41)</f>
        <v>0</v>
      </c>
      <c r="Y41" s="22">
        <f t="shared" si="4"/>
        <v>0</v>
      </c>
      <c r="Z41" s="22">
        <f>'جدول محاسبه مالیات '!L41</f>
        <v>0</v>
      </c>
      <c r="AA41" s="22">
        <f t="shared" si="11"/>
        <v>0</v>
      </c>
      <c r="AB41" s="22">
        <f t="shared" si="7"/>
        <v>0</v>
      </c>
      <c r="AC41" s="22">
        <f t="shared" si="5"/>
        <v>0</v>
      </c>
    </row>
    <row r="42" spans="1:29" ht="21.75" customHeight="1" x14ac:dyDescent="0.2">
      <c r="A42" s="23">
        <v>38</v>
      </c>
      <c r="B42" s="23">
        <f>'اطلاعات کارکنان '!C41</f>
        <v>0</v>
      </c>
      <c r="C42" s="23">
        <f>'اطلاعات کارکنان '!B41</f>
        <v>0</v>
      </c>
      <c r="D42" s="23">
        <f>'اطلاعات کارکنان '!D41</f>
        <v>0</v>
      </c>
      <c r="E42" s="23">
        <f>'اطلاعات کارکنان '!F41</f>
        <v>0</v>
      </c>
      <c r="F42" s="17"/>
      <c r="G42" s="17"/>
      <c r="H42" s="17"/>
      <c r="I42" s="17"/>
      <c r="J42" s="17"/>
      <c r="K42" s="17"/>
      <c r="L42" s="17"/>
      <c r="M42" s="17"/>
      <c r="N42" s="17">
        <f>IF(F42&gt;='قوانین حقوق و دستمزد '!$C$2,'اطلاعات کارکنان '!K41,('اطلاعات کارکنان '!K41/'قوانین حقوق و دستمزد '!$C$2)*'حقوق و دستمزد '!F42)</f>
        <v>0</v>
      </c>
      <c r="O42" s="17"/>
      <c r="P42" s="23">
        <f>('اطلاعات کارکنان '!L41/'قوانین حقوق و دستمزد '!$C$2)*'حقوق و دستمزد '!F42</f>
        <v>0</v>
      </c>
      <c r="Q42" s="23">
        <f t="shared" si="8"/>
        <v>0</v>
      </c>
      <c r="R42" s="23">
        <f>('اطلاعات کارکنان '!H41/'قوانین حقوق و دستمزد '!$C$2)*'حقوق و دستمزد '!F42</f>
        <v>0</v>
      </c>
      <c r="S42" s="23">
        <f>(('اطلاعات کارکنان '!I41+'اطلاعات کارکنان '!G41)/'قوانین حقوق و دستمزد '!$C$2)*'حقوق و دستمزد '!F42</f>
        <v>0</v>
      </c>
      <c r="T42" s="23">
        <f>(H42*(E42/7.33)*'قوانین حقوق و دستمزد '!$C$10)+(G42*(E42/7.33)*'قوانین حقوق و دستمزد '!$C$9)</f>
        <v>0</v>
      </c>
      <c r="U42" s="23">
        <f t="shared" si="9"/>
        <v>0</v>
      </c>
      <c r="V42" s="23">
        <f t="shared" si="10"/>
        <v>0</v>
      </c>
      <c r="W42" s="23">
        <f t="shared" si="6"/>
        <v>0</v>
      </c>
      <c r="X42" s="23">
        <f>IF(E42&gt;'قوانین حقوق و دستمزد '!$C$21,(F42*'قوانین حقوق و دستمزد '!$C$21)+V42+T42+S42+O42,V42+T42+S42+Q42+O42+R42+P42)</f>
        <v>0</v>
      </c>
      <c r="Y42" s="23">
        <f t="shared" si="4"/>
        <v>0</v>
      </c>
      <c r="Z42" s="23">
        <f>'جدول محاسبه مالیات '!L42</f>
        <v>0</v>
      </c>
      <c r="AA42" s="23">
        <f t="shared" si="11"/>
        <v>0</v>
      </c>
      <c r="AB42" s="23">
        <f t="shared" si="7"/>
        <v>0</v>
      </c>
      <c r="AC42" s="23">
        <f t="shared" si="5"/>
        <v>0</v>
      </c>
    </row>
    <row r="43" spans="1:29" ht="21.75" customHeight="1" x14ac:dyDescent="0.2">
      <c r="A43" s="21">
        <v>39</v>
      </c>
      <c r="B43" s="21">
        <f>'اطلاعات کارکنان '!C42</f>
        <v>0</v>
      </c>
      <c r="C43" s="21">
        <f>'اطلاعات کارکنان '!B42</f>
        <v>0</v>
      </c>
      <c r="D43" s="21">
        <f>'اطلاعات کارکنان '!D42</f>
        <v>0</v>
      </c>
      <c r="E43" s="21">
        <f>'اطلاعات کارکنان '!F42</f>
        <v>0</v>
      </c>
      <c r="F43" s="16"/>
      <c r="G43" s="16"/>
      <c r="H43" s="16"/>
      <c r="I43" s="16"/>
      <c r="J43" s="16"/>
      <c r="K43" s="16"/>
      <c r="L43" s="16"/>
      <c r="M43" s="16"/>
      <c r="N43" s="21">
        <f>IF(F43&gt;='قوانین حقوق و دستمزد '!$C$2,'اطلاعات کارکنان '!K42,('اطلاعات کارکنان '!K42/'قوانین حقوق و دستمزد '!$C$2)*'حقوق و دستمزد '!F43)</f>
        <v>0</v>
      </c>
      <c r="O43" s="16"/>
      <c r="P43" s="21">
        <f>('اطلاعات کارکنان '!L42/'قوانین حقوق و دستمزد '!$C$2)*'حقوق و دستمزد '!F43</f>
        <v>0</v>
      </c>
      <c r="Q43" s="21">
        <f t="shared" si="8"/>
        <v>0</v>
      </c>
      <c r="R43" s="21">
        <f>('اطلاعات کارکنان '!H42/'قوانین حقوق و دستمزد '!$C$2)*'حقوق و دستمزد '!F43</f>
        <v>0</v>
      </c>
      <c r="S43" s="21">
        <f>(('اطلاعات کارکنان '!I42+'اطلاعات کارکنان '!G42)/'قوانین حقوق و دستمزد '!$C$2)*'حقوق و دستمزد '!F43</f>
        <v>0</v>
      </c>
      <c r="T43" s="21">
        <f>(H43*(E43/7.33)*'قوانین حقوق و دستمزد '!$C$10)+(G43*(E43/7.33)*'قوانین حقوق و دستمزد '!$C$9)</f>
        <v>0</v>
      </c>
      <c r="U43" s="21">
        <f t="shared" si="9"/>
        <v>0</v>
      </c>
      <c r="V43" s="21">
        <f t="shared" si="10"/>
        <v>0</v>
      </c>
      <c r="W43" s="22">
        <f t="shared" si="6"/>
        <v>0</v>
      </c>
      <c r="X43" s="22">
        <f>IF(E43&gt;'قوانین حقوق و دستمزد '!$C$21,(F43*'قوانین حقوق و دستمزد '!$C$21)+V43+T43+S43+O43,V43+T43+S43+Q43+O43+R43+P43)</f>
        <v>0</v>
      </c>
      <c r="Y43" s="22">
        <f t="shared" si="4"/>
        <v>0</v>
      </c>
      <c r="Z43" s="22">
        <f>'جدول محاسبه مالیات '!L43</f>
        <v>0</v>
      </c>
      <c r="AA43" s="22">
        <f t="shared" si="11"/>
        <v>0</v>
      </c>
      <c r="AB43" s="22">
        <f t="shared" si="7"/>
        <v>0</v>
      </c>
      <c r="AC43" s="22">
        <f t="shared" si="5"/>
        <v>0</v>
      </c>
    </row>
    <row r="44" spans="1:29" ht="21.75" customHeight="1" x14ac:dyDescent="0.2">
      <c r="A44" s="23">
        <v>40</v>
      </c>
      <c r="B44" s="23">
        <f>'اطلاعات کارکنان '!C43</f>
        <v>0</v>
      </c>
      <c r="C44" s="23">
        <f>'اطلاعات کارکنان '!B43</f>
        <v>0</v>
      </c>
      <c r="D44" s="23">
        <f>'اطلاعات کارکنان '!D43</f>
        <v>0</v>
      </c>
      <c r="E44" s="23">
        <f>'اطلاعات کارکنان '!F43</f>
        <v>0</v>
      </c>
      <c r="F44" s="17"/>
      <c r="G44" s="17"/>
      <c r="H44" s="17"/>
      <c r="I44" s="17"/>
      <c r="J44" s="17"/>
      <c r="K44" s="17"/>
      <c r="L44" s="17"/>
      <c r="M44" s="17"/>
      <c r="N44" s="17">
        <f>IF(F44&gt;='قوانین حقوق و دستمزد '!$C$2,'اطلاعات کارکنان '!K43,('اطلاعات کارکنان '!K43/'قوانین حقوق و دستمزد '!$C$2)*'حقوق و دستمزد '!F44)</f>
        <v>0</v>
      </c>
      <c r="O44" s="17"/>
      <c r="P44" s="23">
        <f>('اطلاعات کارکنان '!L43/'قوانین حقوق و دستمزد '!$C$2)*'حقوق و دستمزد '!F44</f>
        <v>0</v>
      </c>
      <c r="Q44" s="23">
        <f t="shared" si="8"/>
        <v>0</v>
      </c>
      <c r="R44" s="23">
        <f>('اطلاعات کارکنان '!H43/'قوانین حقوق و دستمزد '!$C$2)*'حقوق و دستمزد '!F44</f>
        <v>0</v>
      </c>
      <c r="S44" s="23">
        <f>(('اطلاعات کارکنان '!I43+'اطلاعات کارکنان '!G43)/'قوانین حقوق و دستمزد '!$C$2)*'حقوق و دستمزد '!F44</f>
        <v>0</v>
      </c>
      <c r="T44" s="23">
        <f>(H44*(E44/7.33)*'قوانین حقوق و دستمزد '!$C$10)+(G44*(E44/7.33)*'قوانین حقوق و دستمزد '!$C$9)</f>
        <v>0</v>
      </c>
      <c r="U44" s="23">
        <f t="shared" si="9"/>
        <v>0</v>
      </c>
      <c r="V44" s="23">
        <f t="shared" si="10"/>
        <v>0</v>
      </c>
      <c r="W44" s="23">
        <f t="shared" si="6"/>
        <v>0</v>
      </c>
      <c r="X44" s="23">
        <f>IF(E44&gt;'قوانین حقوق و دستمزد '!$C$21,(F44*'قوانین حقوق و دستمزد '!$C$21)+V44+T44+S44+O44,V44+T44+S44+Q44+O44+R44+P44)</f>
        <v>0</v>
      </c>
      <c r="Y44" s="23">
        <f t="shared" si="4"/>
        <v>0</v>
      </c>
      <c r="Z44" s="23">
        <f>'جدول محاسبه مالیات '!L44</f>
        <v>0</v>
      </c>
      <c r="AA44" s="23">
        <f t="shared" si="11"/>
        <v>0</v>
      </c>
      <c r="AB44" s="23">
        <f t="shared" si="7"/>
        <v>0</v>
      </c>
      <c r="AC44" s="23">
        <f t="shared" si="5"/>
        <v>0</v>
      </c>
    </row>
    <row r="45" spans="1:29" ht="21.75" customHeight="1" x14ac:dyDescent="0.2">
      <c r="A45" s="21">
        <v>41</v>
      </c>
      <c r="B45" s="21">
        <f>'اطلاعات کارکنان '!C44</f>
        <v>0</v>
      </c>
      <c r="C45" s="21">
        <f>'اطلاعات کارکنان '!B44</f>
        <v>0</v>
      </c>
      <c r="D45" s="21">
        <f>'اطلاعات کارکنان '!D44</f>
        <v>0</v>
      </c>
      <c r="E45" s="21">
        <f>'اطلاعات کارکنان '!F44</f>
        <v>0</v>
      </c>
      <c r="F45" s="16"/>
      <c r="G45" s="16"/>
      <c r="H45" s="16"/>
      <c r="I45" s="16"/>
      <c r="J45" s="16"/>
      <c r="K45" s="16"/>
      <c r="L45" s="16"/>
      <c r="M45" s="16"/>
      <c r="N45" s="21">
        <f>IF(F45&gt;='قوانین حقوق و دستمزد '!$C$2,'اطلاعات کارکنان '!K44,('اطلاعات کارکنان '!K44/'قوانین حقوق و دستمزد '!$C$2)*'حقوق و دستمزد '!F45)</f>
        <v>0</v>
      </c>
      <c r="O45" s="16"/>
      <c r="P45" s="21">
        <f>('اطلاعات کارکنان '!L44/'قوانین حقوق و دستمزد '!$C$2)*'حقوق و دستمزد '!F45</f>
        <v>0</v>
      </c>
      <c r="Q45" s="21">
        <f t="shared" si="8"/>
        <v>0</v>
      </c>
      <c r="R45" s="21">
        <f>('اطلاعات کارکنان '!H44/'قوانین حقوق و دستمزد '!$C$2)*'حقوق و دستمزد '!F45</f>
        <v>0</v>
      </c>
      <c r="S45" s="21">
        <f>(('اطلاعات کارکنان '!I44+'اطلاعات کارکنان '!G44)/'قوانین حقوق و دستمزد '!$C$2)*'حقوق و دستمزد '!F45</f>
        <v>0</v>
      </c>
      <c r="T45" s="21">
        <f>(H45*(E45/7.33)*'قوانین حقوق و دستمزد '!$C$10)+(G45*(E45/7.33)*'قوانین حقوق و دستمزد '!$C$9)</f>
        <v>0</v>
      </c>
      <c r="U45" s="21">
        <f t="shared" si="9"/>
        <v>0</v>
      </c>
      <c r="V45" s="21">
        <f t="shared" si="10"/>
        <v>0</v>
      </c>
      <c r="W45" s="22">
        <f t="shared" si="6"/>
        <v>0</v>
      </c>
      <c r="X45" s="22">
        <f>IF(E45&gt;'قوانین حقوق و دستمزد '!$C$21,(F45*'قوانین حقوق و دستمزد '!$C$21)+V45+T45+S45+O45,V45+T45+S45+Q45+O45+R45+P45)</f>
        <v>0</v>
      </c>
      <c r="Y45" s="22">
        <f t="shared" si="4"/>
        <v>0</v>
      </c>
      <c r="Z45" s="22">
        <f>'جدول محاسبه مالیات '!L45</f>
        <v>0</v>
      </c>
      <c r="AA45" s="22">
        <f t="shared" si="11"/>
        <v>0</v>
      </c>
      <c r="AB45" s="22">
        <f t="shared" si="7"/>
        <v>0</v>
      </c>
      <c r="AC45" s="22">
        <f t="shared" si="5"/>
        <v>0</v>
      </c>
    </row>
    <row r="46" spans="1:29" ht="21.75" customHeight="1" x14ac:dyDescent="0.2">
      <c r="A46" s="23">
        <v>42</v>
      </c>
      <c r="B46" s="23">
        <f>'اطلاعات کارکنان '!C45</f>
        <v>0</v>
      </c>
      <c r="C46" s="23">
        <f>'اطلاعات کارکنان '!B45</f>
        <v>0</v>
      </c>
      <c r="D46" s="23">
        <f>'اطلاعات کارکنان '!D45</f>
        <v>0</v>
      </c>
      <c r="E46" s="23">
        <f>'اطلاعات کارکنان '!F45</f>
        <v>0</v>
      </c>
      <c r="F46" s="17"/>
      <c r="G46" s="17"/>
      <c r="H46" s="17"/>
      <c r="I46" s="17"/>
      <c r="J46" s="17"/>
      <c r="K46" s="17"/>
      <c r="L46" s="17"/>
      <c r="M46" s="17"/>
      <c r="N46" s="17">
        <f>IF(F46&gt;='قوانین حقوق و دستمزد '!$C$2,'اطلاعات کارکنان '!K45,('اطلاعات کارکنان '!K45/'قوانین حقوق و دستمزد '!$C$2)*'حقوق و دستمزد '!F46)</f>
        <v>0</v>
      </c>
      <c r="O46" s="17"/>
      <c r="P46" s="23">
        <f>('اطلاعات کارکنان '!L45/'قوانین حقوق و دستمزد '!$C$2)*'حقوق و دستمزد '!F46</f>
        <v>0</v>
      </c>
      <c r="Q46" s="23">
        <f t="shared" si="8"/>
        <v>0</v>
      </c>
      <c r="R46" s="23">
        <f>('اطلاعات کارکنان '!H45/'قوانین حقوق و دستمزد '!$C$2)*'حقوق و دستمزد '!F46</f>
        <v>0</v>
      </c>
      <c r="S46" s="23">
        <f>(('اطلاعات کارکنان '!I45+'اطلاعات کارکنان '!G45)/'قوانین حقوق و دستمزد '!$C$2)*'حقوق و دستمزد '!F46</f>
        <v>0</v>
      </c>
      <c r="T46" s="23">
        <f>(H46*(E46/7.33)*'قوانین حقوق و دستمزد '!$C$10)+(G46*(E46/7.33)*'قوانین حقوق و دستمزد '!$C$9)</f>
        <v>0</v>
      </c>
      <c r="U46" s="23">
        <f t="shared" si="9"/>
        <v>0</v>
      </c>
      <c r="V46" s="23">
        <f t="shared" si="10"/>
        <v>0</v>
      </c>
      <c r="W46" s="23">
        <f t="shared" si="6"/>
        <v>0</v>
      </c>
      <c r="X46" s="23">
        <f>IF(E46&gt;'قوانین حقوق و دستمزد '!$C$21,(F46*'قوانین حقوق و دستمزد '!$C$21)+V46+T46+S46+O46,V46+T46+S46+Q46+O46+R46+P46)</f>
        <v>0</v>
      </c>
      <c r="Y46" s="23">
        <f t="shared" si="4"/>
        <v>0</v>
      </c>
      <c r="Z46" s="23">
        <f>'جدول محاسبه مالیات '!L46</f>
        <v>0</v>
      </c>
      <c r="AA46" s="23">
        <f t="shared" si="11"/>
        <v>0</v>
      </c>
      <c r="AB46" s="23">
        <f t="shared" si="7"/>
        <v>0</v>
      </c>
      <c r="AC46" s="23">
        <f t="shared" si="5"/>
        <v>0</v>
      </c>
    </row>
    <row r="47" spans="1:29" ht="21.75" customHeight="1" x14ac:dyDescent="0.2">
      <c r="A47" s="21">
        <v>43</v>
      </c>
      <c r="B47" s="21">
        <f>'اطلاعات کارکنان '!C46</f>
        <v>0</v>
      </c>
      <c r="C47" s="21">
        <f>'اطلاعات کارکنان '!B46</f>
        <v>0</v>
      </c>
      <c r="D47" s="21">
        <f>'اطلاعات کارکنان '!D46</f>
        <v>0</v>
      </c>
      <c r="E47" s="21">
        <f>'اطلاعات کارکنان '!F46</f>
        <v>0</v>
      </c>
      <c r="F47" s="16"/>
      <c r="G47" s="16"/>
      <c r="H47" s="16"/>
      <c r="I47" s="16"/>
      <c r="J47" s="16"/>
      <c r="K47" s="16"/>
      <c r="L47" s="16"/>
      <c r="M47" s="16"/>
      <c r="N47" s="21">
        <f>IF(F47&gt;='قوانین حقوق و دستمزد '!$C$2,'اطلاعات کارکنان '!K46,('اطلاعات کارکنان '!K46/'قوانین حقوق و دستمزد '!$C$2)*'حقوق و دستمزد '!F47)</f>
        <v>0</v>
      </c>
      <c r="O47" s="16"/>
      <c r="P47" s="21">
        <f>('اطلاعات کارکنان '!L46/'قوانین حقوق و دستمزد '!$C$2)*'حقوق و دستمزد '!F47</f>
        <v>0</v>
      </c>
      <c r="Q47" s="21">
        <f t="shared" si="8"/>
        <v>0</v>
      </c>
      <c r="R47" s="21">
        <f>('اطلاعات کارکنان '!H46/'قوانین حقوق و دستمزد '!$C$2)*'حقوق و دستمزد '!F47</f>
        <v>0</v>
      </c>
      <c r="S47" s="21">
        <f>(('اطلاعات کارکنان '!I46+'اطلاعات کارکنان '!G46)/'قوانین حقوق و دستمزد '!$C$2)*'حقوق و دستمزد '!F47</f>
        <v>0</v>
      </c>
      <c r="T47" s="21">
        <f>(H47*(E47/7.33)*'قوانین حقوق و دستمزد '!$C$10)+(G47*(E47/7.33)*'قوانین حقوق و دستمزد '!$C$9)</f>
        <v>0</v>
      </c>
      <c r="U47" s="21">
        <f t="shared" si="9"/>
        <v>0</v>
      </c>
      <c r="V47" s="21">
        <f t="shared" si="10"/>
        <v>0</v>
      </c>
      <c r="W47" s="22">
        <f t="shared" si="6"/>
        <v>0</v>
      </c>
      <c r="X47" s="22">
        <f>IF(E47&gt;'قوانین حقوق و دستمزد '!$C$21,(F47*'قوانین حقوق و دستمزد '!$C$21)+V47+T47+S47+O47,V47+T47+S47+Q47+O47+R47+P47)</f>
        <v>0</v>
      </c>
      <c r="Y47" s="22">
        <f t="shared" si="4"/>
        <v>0</v>
      </c>
      <c r="Z47" s="22">
        <f>'جدول محاسبه مالیات '!L47</f>
        <v>0</v>
      </c>
      <c r="AA47" s="22">
        <f t="shared" si="11"/>
        <v>0</v>
      </c>
      <c r="AB47" s="22">
        <f t="shared" si="7"/>
        <v>0</v>
      </c>
      <c r="AC47" s="22">
        <f t="shared" si="5"/>
        <v>0</v>
      </c>
    </row>
    <row r="48" spans="1:29" ht="21.75" customHeight="1" x14ac:dyDescent="0.2">
      <c r="A48" s="23">
        <v>44</v>
      </c>
      <c r="B48" s="23">
        <f>'اطلاعات کارکنان '!C47</f>
        <v>0</v>
      </c>
      <c r="C48" s="23">
        <f>'اطلاعات کارکنان '!B47</f>
        <v>0</v>
      </c>
      <c r="D48" s="23">
        <f>'اطلاعات کارکنان '!D47</f>
        <v>0</v>
      </c>
      <c r="E48" s="23">
        <f>'اطلاعات کارکنان '!F47</f>
        <v>0</v>
      </c>
      <c r="F48" s="17"/>
      <c r="G48" s="17"/>
      <c r="H48" s="17"/>
      <c r="I48" s="17"/>
      <c r="J48" s="17"/>
      <c r="K48" s="17"/>
      <c r="L48" s="17"/>
      <c r="M48" s="17"/>
      <c r="N48" s="17">
        <f>IF(F48&gt;='قوانین حقوق و دستمزد '!$C$2,'اطلاعات کارکنان '!K47,('اطلاعات کارکنان '!K47/'قوانین حقوق و دستمزد '!$C$2)*'حقوق و دستمزد '!F48)</f>
        <v>0</v>
      </c>
      <c r="O48" s="17"/>
      <c r="P48" s="23">
        <f>('اطلاعات کارکنان '!L47/'قوانین حقوق و دستمزد '!$C$2)*'حقوق و دستمزد '!F48</f>
        <v>0</v>
      </c>
      <c r="Q48" s="23">
        <f t="shared" si="8"/>
        <v>0</v>
      </c>
      <c r="R48" s="23">
        <f>('اطلاعات کارکنان '!H47/'قوانین حقوق و دستمزد '!$C$2)*'حقوق و دستمزد '!F48</f>
        <v>0</v>
      </c>
      <c r="S48" s="23">
        <f>(('اطلاعات کارکنان '!I47+'اطلاعات کارکنان '!G47)/'قوانین حقوق و دستمزد '!$C$2)*'حقوق و دستمزد '!F48</f>
        <v>0</v>
      </c>
      <c r="T48" s="23">
        <f>(H48*(E48/7.33)*'قوانین حقوق و دستمزد '!$C$10)+(G48*(E48/7.33)*'قوانین حقوق و دستمزد '!$C$9)</f>
        <v>0</v>
      </c>
      <c r="U48" s="23">
        <f t="shared" si="9"/>
        <v>0</v>
      </c>
      <c r="V48" s="23">
        <f t="shared" si="10"/>
        <v>0</v>
      </c>
      <c r="W48" s="23">
        <f t="shared" si="6"/>
        <v>0</v>
      </c>
      <c r="X48" s="23">
        <f>IF(E48&gt;'قوانین حقوق و دستمزد '!$C$21,(F48*'قوانین حقوق و دستمزد '!$C$21)+V48+T48+S48+O48,V48+T48+S48+Q48+O48+R48+P48)</f>
        <v>0</v>
      </c>
      <c r="Y48" s="23">
        <f t="shared" si="4"/>
        <v>0</v>
      </c>
      <c r="Z48" s="23">
        <f>'جدول محاسبه مالیات '!L48</f>
        <v>0</v>
      </c>
      <c r="AA48" s="23">
        <f t="shared" si="11"/>
        <v>0</v>
      </c>
      <c r="AB48" s="23">
        <f t="shared" si="7"/>
        <v>0</v>
      </c>
      <c r="AC48" s="23">
        <f t="shared" si="5"/>
        <v>0</v>
      </c>
    </row>
    <row r="49" spans="1:29" ht="21.75" customHeight="1" x14ac:dyDescent="0.2">
      <c r="A49" s="21">
        <v>45</v>
      </c>
      <c r="B49" s="21">
        <f>'اطلاعات کارکنان '!C48</f>
        <v>0</v>
      </c>
      <c r="C49" s="21">
        <f>'اطلاعات کارکنان '!B48</f>
        <v>0</v>
      </c>
      <c r="D49" s="21">
        <f>'اطلاعات کارکنان '!D48</f>
        <v>0</v>
      </c>
      <c r="E49" s="21">
        <f>'اطلاعات کارکنان '!F48</f>
        <v>0</v>
      </c>
      <c r="F49" s="16"/>
      <c r="G49" s="16"/>
      <c r="H49" s="16"/>
      <c r="I49" s="16"/>
      <c r="J49" s="16"/>
      <c r="K49" s="16"/>
      <c r="L49" s="16"/>
      <c r="M49" s="16"/>
      <c r="N49" s="21">
        <f>IF(F49&gt;='قوانین حقوق و دستمزد '!$C$2,'اطلاعات کارکنان '!K48,('اطلاعات کارکنان '!K48/'قوانین حقوق و دستمزد '!$C$2)*'حقوق و دستمزد '!F49)</f>
        <v>0</v>
      </c>
      <c r="O49" s="16"/>
      <c r="P49" s="21">
        <f>('اطلاعات کارکنان '!L48/'قوانین حقوق و دستمزد '!$C$2)*'حقوق و دستمزد '!F49</f>
        <v>0</v>
      </c>
      <c r="Q49" s="21">
        <f t="shared" si="8"/>
        <v>0</v>
      </c>
      <c r="R49" s="21">
        <f>('اطلاعات کارکنان '!H48/'قوانین حقوق و دستمزد '!$C$2)*'حقوق و دستمزد '!F49</f>
        <v>0</v>
      </c>
      <c r="S49" s="21">
        <f>(('اطلاعات کارکنان '!I48+'اطلاعات کارکنان '!G48)/'قوانین حقوق و دستمزد '!$C$2)*'حقوق و دستمزد '!F49</f>
        <v>0</v>
      </c>
      <c r="T49" s="21">
        <f>(H49*(E49/7.33)*'قوانین حقوق و دستمزد '!$C$10)+(G49*(E49/7.33)*'قوانین حقوق و دستمزد '!$C$9)</f>
        <v>0</v>
      </c>
      <c r="U49" s="21">
        <f t="shared" si="9"/>
        <v>0</v>
      </c>
      <c r="V49" s="21">
        <f t="shared" si="10"/>
        <v>0</v>
      </c>
      <c r="W49" s="22">
        <f t="shared" si="6"/>
        <v>0</v>
      </c>
      <c r="X49" s="22">
        <f>IF(E49&gt;'قوانین حقوق و دستمزد '!$C$21,(F49*'قوانین حقوق و دستمزد '!$C$21)+V49+T49+S49+O49,V49+T49+S49+Q49+O49+R49+P49)</f>
        <v>0</v>
      </c>
      <c r="Y49" s="22">
        <f t="shared" si="4"/>
        <v>0</v>
      </c>
      <c r="Z49" s="22">
        <f>'جدول محاسبه مالیات '!L49</f>
        <v>0</v>
      </c>
      <c r="AA49" s="22">
        <f t="shared" si="11"/>
        <v>0</v>
      </c>
      <c r="AB49" s="22">
        <f t="shared" si="7"/>
        <v>0</v>
      </c>
      <c r="AC49" s="22">
        <f t="shared" si="5"/>
        <v>0</v>
      </c>
    </row>
    <row r="50" spans="1:29" ht="21.75" customHeight="1" x14ac:dyDescent="0.2">
      <c r="A50" s="23">
        <v>46</v>
      </c>
      <c r="B50" s="23">
        <f>'اطلاعات کارکنان '!C49</f>
        <v>0</v>
      </c>
      <c r="C50" s="23">
        <f>'اطلاعات کارکنان '!B49</f>
        <v>0</v>
      </c>
      <c r="D50" s="23">
        <f>'اطلاعات کارکنان '!D49</f>
        <v>0</v>
      </c>
      <c r="E50" s="23">
        <f>'اطلاعات کارکنان '!F49</f>
        <v>0</v>
      </c>
      <c r="F50" s="17"/>
      <c r="G50" s="17"/>
      <c r="H50" s="17"/>
      <c r="I50" s="17"/>
      <c r="J50" s="17"/>
      <c r="K50" s="17"/>
      <c r="L50" s="17"/>
      <c r="M50" s="17"/>
      <c r="N50" s="17">
        <f>IF(F50&gt;='قوانین حقوق و دستمزد '!$C$2,'اطلاعات کارکنان '!K49,('اطلاعات کارکنان '!K49/'قوانین حقوق و دستمزد '!$C$2)*'حقوق و دستمزد '!F50)</f>
        <v>0</v>
      </c>
      <c r="O50" s="17"/>
      <c r="P50" s="23">
        <f>('اطلاعات کارکنان '!L49/'قوانین حقوق و دستمزد '!$C$2)*'حقوق و دستمزد '!F50</f>
        <v>0</v>
      </c>
      <c r="Q50" s="23">
        <f t="shared" si="8"/>
        <v>0</v>
      </c>
      <c r="R50" s="23">
        <f>('اطلاعات کارکنان '!H49/'قوانین حقوق و دستمزد '!$C$2)*'حقوق و دستمزد '!F50</f>
        <v>0</v>
      </c>
      <c r="S50" s="23">
        <f>(('اطلاعات کارکنان '!I49+'اطلاعات کارکنان '!G49)/'قوانین حقوق و دستمزد '!$C$2)*'حقوق و دستمزد '!F50</f>
        <v>0</v>
      </c>
      <c r="T50" s="23">
        <f>(H50*(E50/7.33)*'قوانین حقوق و دستمزد '!$C$10)+(G50*(E50/7.33)*'قوانین حقوق و دستمزد '!$C$9)</f>
        <v>0</v>
      </c>
      <c r="U50" s="23">
        <f t="shared" si="9"/>
        <v>0</v>
      </c>
      <c r="V50" s="23">
        <f t="shared" si="10"/>
        <v>0</v>
      </c>
      <c r="W50" s="23">
        <f t="shared" si="6"/>
        <v>0</v>
      </c>
      <c r="X50" s="23">
        <f>IF(E50&gt;'قوانین حقوق و دستمزد '!$C$21,(F50*'قوانین حقوق و دستمزد '!$C$21)+V50+T50+S50+O50,V50+T50+S50+Q50+O50+R50+P50)</f>
        <v>0</v>
      </c>
      <c r="Y50" s="23">
        <f t="shared" si="4"/>
        <v>0</v>
      </c>
      <c r="Z50" s="23">
        <f>'جدول محاسبه مالیات '!L50</f>
        <v>0</v>
      </c>
      <c r="AA50" s="23">
        <f t="shared" si="11"/>
        <v>0</v>
      </c>
      <c r="AB50" s="23">
        <f t="shared" si="7"/>
        <v>0</v>
      </c>
      <c r="AC50" s="23">
        <f t="shared" si="5"/>
        <v>0</v>
      </c>
    </row>
    <row r="51" spans="1:29" ht="21.75" customHeight="1" x14ac:dyDescent="0.2">
      <c r="A51" s="21">
        <v>47</v>
      </c>
      <c r="B51" s="21">
        <f>'اطلاعات کارکنان '!C50</f>
        <v>0</v>
      </c>
      <c r="C51" s="21">
        <f>'اطلاعات کارکنان '!B50</f>
        <v>0</v>
      </c>
      <c r="D51" s="21">
        <f>'اطلاعات کارکنان '!D50</f>
        <v>0</v>
      </c>
      <c r="E51" s="21">
        <f>'اطلاعات کارکنان '!F50</f>
        <v>0</v>
      </c>
      <c r="F51" s="16"/>
      <c r="G51" s="16"/>
      <c r="H51" s="16"/>
      <c r="I51" s="16"/>
      <c r="J51" s="16"/>
      <c r="K51" s="16"/>
      <c r="L51" s="16"/>
      <c r="M51" s="16"/>
      <c r="N51" s="21">
        <f>IF(F51&gt;='قوانین حقوق و دستمزد '!$C$2,'اطلاعات کارکنان '!K50,('اطلاعات کارکنان '!K50/'قوانین حقوق و دستمزد '!$C$2)*'حقوق و دستمزد '!F51)</f>
        <v>0</v>
      </c>
      <c r="O51" s="16"/>
      <c r="P51" s="21">
        <f>('اطلاعات کارکنان '!L50/'قوانین حقوق و دستمزد '!$C$2)*'حقوق و دستمزد '!F51</f>
        <v>0</v>
      </c>
      <c r="Q51" s="21">
        <f t="shared" si="8"/>
        <v>0</v>
      </c>
      <c r="R51" s="21">
        <f>('اطلاعات کارکنان '!H50/'قوانین حقوق و دستمزد '!$C$2)*'حقوق و دستمزد '!F51</f>
        <v>0</v>
      </c>
      <c r="S51" s="21">
        <f>(('اطلاعات کارکنان '!I50+'اطلاعات کارکنان '!G50)/'قوانین حقوق و دستمزد '!$C$2)*'حقوق و دستمزد '!F51</f>
        <v>0</v>
      </c>
      <c r="T51" s="21">
        <f>(H51*(E51/7.33)*'قوانین حقوق و دستمزد '!$C$10)+(G51*(E51/7.33)*'قوانین حقوق و دستمزد '!$C$9)</f>
        <v>0</v>
      </c>
      <c r="U51" s="21">
        <f t="shared" si="9"/>
        <v>0</v>
      </c>
      <c r="V51" s="21">
        <f t="shared" si="10"/>
        <v>0</v>
      </c>
      <c r="W51" s="22">
        <f t="shared" si="6"/>
        <v>0</v>
      </c>
      <c r="X51" s="22">
        <f>IF(E51&gt;'قوانین حقوق و دستمزد '!$C$21,(F51*'قوانین حقوق و دستمزد '!$C$21)+V51+T51+S51+O51,V51+T51+S51+Q51+O51+R51+P51)</f>
        <v>0</v>
      </c>
      <c r="Y51" s="22">
        <f t="shared" si="4"/>
        <v>0</v>
      </c>
      <c r="Z51" s="22">
        <f>'جدول محاسبه مالیات '!L51</f>
        <v>0</v>
      </c>
      <c r="AA51" s="22">
        <f t="shared" si="11"/>
        <v>0</v>
      </c>
      <c r="AB51" s="22">
        <f t="shared" si="7"/>
        <v>0</v>
      </c>
      <c r="AC51" s="22">
        <f t="shared" si="5"/>
        <v>0</v>
      </c>
    </row>
    <row r="52" spans="1:29" ht="21.75" customHeight="1" x14ac:dyDescent="0.2">
      <c r="A52" s="23">
        <v>48</v>
      </c>
      <c r="B52" s="23">
        <f>'اطلاعات کارکنان '!C51</f>
        <v>0</v>
      </c>
      <c r="C52" s="23">
        <f>'اطلاعات کارکنان '!B51</f>
        <v>0</v>
      </c>
      <c r="D52" s="23">
        <f>'اطلاعات کارکنان '!D51</f>
        <v>0</v>
      </c>
      <c r="E52" s="23">
        <f>'اطلاعات کارکنان '!F51</f>
        <v>0</v>
      </c>
      <c r="F52" s="17"/>
      <c r="G52" s="17"/>
      <c r="H52" s="17"/>
      <c r="I52" s="17"/>
      <c r="J52" s="17"/>
      <c r="K52" s="17"/>
      <c r="L52" s="17"/>
      <c r="M52" s="17"/>
      <c r="N52" s="17">
        <f>IF(F52&gt;='قوانین حقوق و دستمزد '!$C$2,'اطلاعات کارکنان '!K51,('اطلاعات کارکنان '!K51/'قوانین حقوق و دستمزد '!$C$2)*'حقوق و دستمزد '!F52)</f>
        <v>0</v>
      </c>
      <c r="O52" s="17"/>
      <c r="P52" s="23">
        <f>('اطلاعات کارکنان '!L51/'قوانین حقوق و دستمزد '!$C$2)*'حقوق و دستمزد '!F52</f>
        <v>0</v>
      </c>
      <c r="Q52" s="23">
        <f t="shared" si="8"/>
        <v>0</v>
      </c>
      <c r="R52" s="23">
        <f>('اطلاعات کارکنان '!H51/'قوانین حقوق و دستمزد '!$C$2)*'حقوق و دستمزد '!F52</f>
        <v>0</v>
      </c>
      <c r="S52" s="23">
        <f>(('اطلاعات کارکنان '!I51+'اطلاعات کارکنان '!G51)/'قوانین حقوق و دستمزد '!$C$2)*'حقوق و دستمزد '!F52</f>
        <v>0</v>
      </c>
      <c r="T52" s="23">
        <f>(H52*(E52/7.33)*'قوانین حقوق و دستمزد '!$C$10)+(G52*(E52/7.33)*'قوانین حقوق و دستمزد '!$C$9)</f>
        <v>0</v>
      </c>
      <c r="U52" s="23">
        <f t="shared" si="9"/>
        <v>0</v>
      </c>
      <c r="V52" s="23">
        <f t="shared" si="10"/>
        <v>0</v>
      </c>
      <c r="W52" s="23">
        <f t="shared" si="6"/>
        <v>0</v>
      </c>
      <c r="X52" s="23">
        <f>IF(E52&gt;'قوانین حقوق و دستمزد '!$C$21,(F52*'قوانین حقوق و دستمزد '!$C$21)+V52+T52+S52+O52,V52+T52+S52+Q52+O52+R52+P52)</f>
        <v>0</v>
      </c>
      <c r="Y52" s="23">
        <f t="shared" si="4"/>
        <v>0</v>
      </c>
      <c r="Z52" s="23">
        <f>'جدول محاسبه مالیات '!L52</f>
        <v>0</v>
      </c>
      <c r="AA52" s="23">
        <f t="shared" si="11"/>
        <v>0</v>
      </c>
      <c r="AB52" s="23">
        <f t="shared" si="7"/>
        <v>0</v>
      </c>
      <c r="AC52" s="23">
        <f t="shared" si="5"/>
        <v>0</v>
      </c>
    </row>
    <row r="53" spans="1:29" ht="21.75" customHeight="1" x14ac:dyDescent="0.2">
      <c r="A53" s="21">
        <v>49</v>
      </c>
      <c r="B53" s="21">
        <f>'اطلاعات کارکنان '!C52</f>
        <v>0</v>
      </c>
      <c r="C53" s="21">
        <f>'اطلاعات کارکنان '!B52</f>
        <v>0</v>
      </c>
      <c r="D53" s="21">
        <f>'اطلاعات کارکنان '!D52</f>
        <v>0</v>
      </c>
      <c r="E53" s="21">
        <f>'اطلاعات کارکنان '!F52</f>
        <v>0</v>
      </c>
      <c r="F53" s="16"/>
      <c r="G53" s="16"/>
      <c r="H53" s="16"/>
      <c r="I53" s="16"/>
      <c r="J53" s="16"/>
      <c r="K53" s="16"/>
      <c r="L53" s="16"/>
      <c r="M53" s="16"/>
      <c r="N53" s="21">
        <f>IF(F53&gt;='قوانین حقوق و دستمزد '!$C$2,'اطلاعات کارکنان '!K52,('اطلاعات کارکنان '!K52/'قوانین حقوق و دستمزد '!$C$2)*'حقوق و دستمزد '!F53)</f>
        <v>0</v>
      </c>
      <c r="O53" s="16"/>
      <c r="P53" s="21">
        <f>('اطلاعات کارکنان '!L52/'قوانین حقوق و دستمزد '!$C$2)*'حقوق و دستمزد '!F53</f>
        <v>0</v>
      </c>
      <c r="Q53" s="21">
        <f t="shared" si="8"/>
        <v>0</v>
      </c>
      <c r="R53" s="21">
        <f>('اطلاعات کارکنان '!H52/'قوانین حقوق و دستمزد '!$C$2)*'حقوق و دستمزد '!F53</f>
        <v>0</v>
      </c>
      <c r="S53" s="21">
        <f>(('اطلاعات کارکنان '!I52+'اطلاعات کارکنان '!G52)/'قوانین حقوق و دستمزد '!$C$2)*'حقوق و دستمزد '!F53</f>
        <v>0</v>
      </c>
      <c r="T53" s="21">
        <f>(H53*(E53/7.33)*'قوانین حقوق و دستمزد '!$C$10)+(G53*(E53/7.33)*'قوانین حقوق و دستمزد '!$C$9)</f>
        <v>0</v>
      </c>
      <c r="U53" s="21">
        <f t="shared" si="9"/>
        <v>0</v>
      </c>
      <c r="V53" s="21">
        <f t="shared" si="10"/>
        <v>0</v>
      </c>
      <c r="W53" s="22">
        <f t="shared" si="6"/>
        <v>0</v>
      </c>
      <c r="X53" s="22">
        <f>IF(E53&gt;'قوانین حقوق و دستمزد '!$C$21,(F53*'قوانین حقوق و دستمزد '!$C$21)+V53+T53+S53+O53,V53+T53+S53+Q53+O53+R53+P53)</f>
        <v>0</v>
      </c>
      <c r="Y53" s="22">
        <f t="shared" si="4"/>
        <v>0</v>
      </c>
      <c r="Z53" s="22">
        <f>'جدول محاسبه مالیات '!L53</f>
        <v>0</v>
      </c>
      <c r="AA53" s="22">
        <f t="shared" si="11"/>
        <v>0</v>
      </c>
      <c r="AB53" s="22">
        <f t="shared" si="7"/>
        <v>0</v>
      </c>
      <c r="AC53" s="22">
        <f t="shared" si="5"/>
        <v>0</v>
      </c>
    </row>
    <row r="54" spans="1:29" ht="21.75" customHeight="1" x14ac:dyDescent="0.2">
      <c r="A54" s="23">
        <v>50</v>
      </c>
      <c r="B54" s="23">
        <f>'اطلاعات کارکنان '!C53</f>
        <v>0</v>
      </c>
      <c r="C54" s="23">
        <f>'اطلاعات کارکنان '!B53</f>
        <v>0</v>
      </c>
      <c r="D54" s="23">
        <f>'اطلاعات کارکنان '!D53</f>
        <v>0</v>
      </c>
      <c r="E54" s="23">
        <f>'اطلاعات کارکنان '!F53</f>
        <v>0</v>
      </c>
      <c r="F54" s="17"/>
      <c r="G54" s="17"/>
      <c r="H54" s="17"/>
      <c r="I54" s="17"/>
      <c r="J54" s="17"/>
      <c r="K54" s="17"/>
      <c r="L54" s="17"/>
      <c r="M54" s="17"/>
      <c r="N54" s="17">
        <f>IF(F54&gt;='قوانین حقوق و دستمزد '!$C$2,'اطلاعات کارکنان '!K53,('اطلاعات کارکنان '!K53/'قوانین حقوق و دستمزد '!$C$2)*'حقوق و دستمزد '!F54)</f>
        <v>0</v>
      </c>
      <c r="O54" s="17"/>
      <c r="P54" s="23">
        <f>('اطلاعات کارکنان '!L53/'قوانین حقوق و دستمزد '!$C$2)*'حقوق و دستمزد '!F54</f>
        <v>0</v>
      </c>
      <c r="Q54" s="23">
        <f t="shared" si="8"/>
        <v>0</v>
      </c>
      <c r="R54" s="23">
        <f>('اطلاعات کارکنان '!H53/'قوانین حقوق و دستمزد '!$C$2)*'حقوق و دستمزد '!F54</f>
        <v>0</v>
      </c>
      <c r="S54" s="23">
        <f>(('اطلاعات کارکنان '!I53+'اطلاعات کارکنان '!G53)/'قوانین حقوق و دستمزد '!$C$2)*'حقوق و دستمزد '!F54</f>
        <v>0</v>
      </c>
      <c r="T54" s="23">
        <f>(H54*(E54/7.33)*'قوانین حقوق و دستمزد '!$C$10)+(G54*(E54/7.33)*'قوانین حقوق و دستمزد '!$C$9)</f>
        <v>0</v>
      </c>
      <c r="U54" s="23">
        <f t="shared" si="9"/>
        <v>0</v>
      </c>
      <c r="V54" s="23">
        <f t="shared" si="10"/>
        <v>0</v>
      </c>
      <c r="W54" s="23">
        <f t="shared" si="6"/>
        <v>0</v>
      </c>
      <c r="X54" s="23">
        <f>IF(E54&gt;'قوانین حقوق و دستمزد '!$C$21,(F54*'قوانین حقوق و دستمزد '!$C$21)+V54+T54+S54+O54,V54+T54+S54+Q54+O54+R54+P54)</f>
        <v>0</v>
      </c>
      <c r="Y54" s="23">
        <f t="shared" si="4"/>
        <v>0</v>
      </c>
      <c r="Z54" s="23">
        <f>'جدول محاسبه مالیات '!L54</f>
        <v>0</v>
      </c>
      <c r="AA54" s="23">
        <f t="shared" si="11"/>
        <v>0</v>
      </c>
      <c r="AB54" s="23">
        <f t="shared" si="7"/>
        <v>0</v>
      </c>
      <c r="AC54" s="23">
        <f t="shared" si="5"/>
        <v>0</v>
      </c>
    </row>
    <row r="55" spans="1:29" ht="21.75" customHeight="1" x14ac:dyDescent="0.2">
      <c r="A55" s="21">
        <v>51</v>
      </c>
      <c r="B55" s="21">
        <f>'اطلاعات کارکنان '!C54</f>
        <v>0</v>
      </c>
      <c r="C55" s="21">
        <f>'اطلاعات کارکنان '!B54</f>
        <v>0</v>
      </c>
      <c r="D55" s="21">
        <f>'اطلاعات کارکنان '!D54</f>
        <v>0</v>
      </c>
      <c r="E55" s="21">
        <f>'اطلاعات کارکنان '!F54</f>
        <v>0</v>
      </c>
      <c r="F55" s="16"/>
      <c r="G55" s="16"/>
      <c r="H55" s="16"/>
      <c r="I55" s="16"/>
      <c r="J55" s="16"/>
      <c r="K55" s="16"/>
      <c r="L55" s="16"/>
      <c r="M55" s="16"/>
      <c r="N55" s="21">
        <f>IF(F55&gt;='قوانین حقوق و دستمزد '!$C$2,'اطلاعات کارکنان '!K54,('اطلاعات کارکنان '!K54/'قوانین حقوق و دستمزد '!$C$2)*'حقوق و دستمزد '!F55)</f>
        <v>0</v>
      </c>
      <c r="O55" s="16"/>
      <c r="P55" s="21">
        <f>('اطلاعات کارکنان '!L54/'قوانین حقوق و دستمزد '!$C$2)*'حقوق و دستمزد '!F55</f>
        <v>0</v>
      </c>
      <c r="Q55" s="21">
        <f t="shared" si="8"/>
        <v>0</v>
      </c>
      <c r="R55" s="21">
        <f>('اطلاعات کارکنان '!H54/'قوانین حقوق و دستمزد '!$C$2)*'حقوق و دستمزد '!F55</f>
        <v>0</v>
      </c>
      <c r="S55" s="21">
        <f>(('اطلاعات کارکنان '!I54+'اطلاعات کارکنان '!G54)/'قوانین حقوق و دستمزد '!$C$2)*'حقوق و دستمزد '!F55</f>
        <v>0</v>
      </c>
      <c r="T55" s="21">
        <f>(H55*(E55/7.33)*'قوانین حقوق و دستمزد '!$C$10)+(G55*(E55/7.33)*'قوانین حقوق و دستمزد '!$C$9)</f>
        <v>0</v>
      </c>
      <c r="U55" s="21">
        <f t="shared" si="9"/>
        <v>0</v>
      </c>
      <c r="V55" s="21">
        <f t="shared" si="10"/>
        <v>0</v>
      </c>
      <c r="W55" s="22">
        <f t="shared" si="6"/>
        <v>0</v>
      </c>
      <c r="X55" s="22">
        <f>IF(E55&gt;'قوانین حقوق و دستمزد '!$C$21,(F55*'قوانین حقوق و دستمزد '!$C$21)+V55+T55+S55+O55,V55+T55+S55+Q55+O55+R55+P55)</f>
        <v>0</v>
      </c>
      <c r="Y55" s="22">
        <f t="shared" ref="Y55:Y98" si="12">X55*7/100</f>
        <v>0</v>
      </c>
      <c r="Z55" s="22">
        <f>'جدول محاسبه مالیات '!L105</f>
        <v>0</v>
      </c>
      <c r="AA55" s="22">
        <f t="shared" si="11"/>
        <v>0</v>
      </c>
      <c r="AB55" s="22">
        <f t="shared" si="7"/>
        <v>0</v>
      </c>
      <c r="AC55" s="22">
        <f t="shared" ref="AC55:AC98" si="13">(X55*23/100)</f>
        <v>0</v>
      </c>
    </row>
    <row r="56" spans="1:29" ht="21.75" customHeight="1" x14ac:dyDescent="0.2">
      <c r="A56" s="23">
        <v>52</v>
      </c>
      <c r="B56" s="23">
        <f>'اطلاعات کارکنان '!C55</f>
        <v>0</v>
      </c>
      <c r="C56" s="23">
        <f>'اطلاعات کارکنان '!B55</f>
        <v>0</v>
      </c>
      <c r="D56" s="23">
        <f>'اطلاعات کارکنان '!D55</f>
        <v>0</v>
      </c>
      <c r="E56" s="23">
        <f>'اطلاعات کارکنان '!F55</f>
        <v>0</v>
      </c>
      <c r="F56" s="17"/>
      <c r="G56" s="17"/>
      <c r="H56" s="17"/>
      <c r="I56" s="17"/>
      <c r="J56" s="17"/>
      <c r="K56" s="17"/>
      <c r="L56" s="17"/>
      <c r="M56" s="17"/>
      <c r="N56" s="17">
        <f>IF(F56&gt;='قوانین حقوق و دستمزد '!$C$2,'اطلاعات کارکنان '!K55,('اطلاعات کارکنان '!K55/'قوانین حقوق و دستمزد '!$C$2)*'حقوق و دستمزد '!F56)</f>
        <v>0</v>
      </c>
      <c r="O56" s="17"/>
      <c r="P56" s="23">
        <f>('اطلاعات کارکنان '!L55/'قوانین حقوق و دستمزد '!$C$2)*'حقوق و دستمزد '!F56</f>
        <v>0</v>
      </c>
      <c r="Q56" s="23">
        <f t="shared" si="8"/>
        <v>0</v>
      </c>
      <c r="R56" s="23">
        <f>('اطلاعات کارکنان '!H55/'قوانین حقوق و دستمزد '!$C$2)*'حقوق و دستمزد '!F56</f>
        <v>0</v>
      </c>
      <c r="S56" s="23">
        <f>(('اطلاعات کارکنان '!I55+'اطلاعات کارکنان '!G55)/'قوانین حقوق و دستمزد '!$C$2)*'حقوق و دستمزد '!F56</f>
        <v>0</v>
      </c>
      <c r="T56" s="23">
        <f>(H56*(E56/7.33)*'قوانین حقوق و دستمزد '!$C$10)+(G56*(E56/7.33)*'قوانین حقوق و دستمزد '!$C$9)</f>
        <v>0</v>
      </c>
      <c r="U56" s="23">
        <f t="shared" si="9"/>
        <v>0</v>
      </c>
      <c r="V56" s="23">
        <f t="shared" si="10"/>
        <v>0</v>
      </c>
      <c r="W56" s="23">
        <f t="shared" si="6"/>
        <v>0</v>
      </c>
      <c r="X56" s="23">
        <f>IF(E56&gt;'قوانین حقوق و دستمزد '!$C$21,(F56*'قوانین حقوق و دستمزد '!$C$21)+V56+T56+S56+O56,V56+T56+S56+Q56+O56+R56+P56)</f>
        <v>0</v>
      </c>
      <c r="Y56" s="23">
        <f t="shared" si="12"/>
        <v>0</v>
      </c>
      <c r="Z56" s="23">
        <f>'جدول محاسبه مالیات '!L106</f>
        <v>0</v>
      </c>
      <c r="AA56" s="23">
        <f t="shared" si="11"/>
        <v>0</v>
      </c>
      <c r="AB56" s="23">
        <f t="shared" si="7"/>
        <v>0</v>
      </c>
      <c r="AC56" s="23">
        <f t="shared" si="13"/>
        <v>0</v>
      </c>
    </row>
    <row r="57" spans="1:29" ht="21.75" customHeight="1" x14ac:dyDescent="0.2">
      <c r="A57" s="21">
        <v>53</v>
      </c>
      <c r="B57" s="21">
        <f>'اطلاعات کارکنان '!C56</f>
        <v>0</v>
      </c>
      <c r="C57" s="21">
        <f>'اطلاعات کارکنان '!B56</f>
        <v>0</v>
      </c>
      <c r="D57" s="21">
        <f>'اطلاعات کارکنان '!D56</f>
        <v>0</v>
      </c>
      <c r="E57" s="21">
        <f>'اطلاعات کارکنان '!F56</f>
        <v>0</v>
      </c>
      <c r="F57" s="16"/>
      <c r="G57" s="16"/>
      <c r="H57" s="16"/>
      <c r="I57" s="16"/>
      <c r="J57" s="16"/>
      <c r="K57" s="16"/>
      <c r="L57" s="16"/>
      <c r="M57" s="16"/>
      <c r="N57" s="21">
        <f>IF(F57&gt;='قوانین حقوق و دستمزد '!$C$2,'اطلاعات کارکنان '!K56,('اطلاعات کارکنان '!K56/'قوانین حقوق و دستمزد '!$C$2)*'حقوق و دستمزد '!F57)</f>
        <v>0</v>
      </c>
      <c r="O57" s="16"/>
      <c r="P57" s="21">
        <f>('اطلاعات کارکنان '!L56/'قوانین حقوق و دستمزد '!$C$2)*'حقوق و دستمزد '!F57</f>
        <v>0</v>
      </c>
      <c r="Q57" s="21">
        <f t="shared" si="8"/>
        <v>0</v>
      </c>
      <c r="R57" s="21">
        <f>('اطلاعات کارکنان '!H56/'قوانین حقوق و دستمزد '!$C$2)*'حقوق و دستمزد '!F57</f>
        <v>0</v>
      </c>
      <c r="S57" s="21">
        <f>(('اطلاعات کارکنان '!I56+'اطلاعات کارکنان '!G56)/'قوانین حقوق و دستمزد '!$C$2)*'حقوق و دستمزد '!F57</f>
        <v>0</v>
      </c>
      <c r="T57" s="21">
        <f>(H57*(E57/7.33)*'قوانین حقوق و دستمزد '!$C$10)+(G57*(E57/7.33)*'قوانین حقوق و دستمزد '!$C$9)</f>
        <v>0</v>
      </c>
      <c r="U57" s="21">
        <f t="shared" si="9"/>
        <v>0</v>
      </c>
      <c r="V57" s="21">
        <f t="shared" si="10"/>
        <v>0</v>
      </c>
      <c r="W57" s="22">
        <f t="shared" si="6"/>
        <v>0</v>
      </c>
      <c r="X57" s="22">
        <f>IF(E57&gt;'قوانین حقوق و دستمزد '!$C$21,(F57*'قوانین حقوق و دستمزد '!$C$21)+V57+T57+S57+O57,V57+T57+S57+Q57+O57+R57+P57)</f>
        <v>0</v>
      </c>
      <c r="Y57" s="22">
        <f t="shared" si="12"/>
        <v>0</v>
      </c>
      <c r="Z57" s="22">
        <f>'جدول محاسبه مالیات '!L107</f>
        <v>0</v>
      </c>
      <c r="AA57" s="22">
        <f t="shared" si="11"/>
        <v>0</v>
      </c>
      <c r="AB57" s="22">
        <f t="shared" si="7"/>
        <v>0</v>
      </c>
      <c r="AC57" s="22">
        <f t="shared" si="13"/>
        <v>0</v>
      </c>
    </row>
    <row r="58" spans="1:29" ht="21.75" customHeight="1" x14ac:dyDescent="0.2">
      <c r="A58" s="23">
        <v>54</v>
      </c>
      <c r="B58" s="23">
        <f>'اطلاعات کارکنان '!C57</f>
        <v>0</v>
      </c>
      <c r="C58" s="23">
        <f>'اطلاعات کارکنان '!B57</f>
        <v>0</v>
      </c>
      <c r="D58" s="23">
        <f>'اطلاعات کارکنان '!D57</f>
        <v>0</v>
      </c>
      <c r="E58" s="23">
        <f>'اطلاعات کارکنان '!F57</f>
        <v>0</v>
      </c>
      <c r="F58" s="17"/>
      <c r="G58" s="17"/>
      <c r="H58" s="17"/>
      <c r="I58" s="17"/>
      <c r="J58" s="17"/>
      <c r="K58" s="17"/>
      <c r="L58" s="17"/>
      <c r="M58" s="17"/>
      <c r="N58" s="17">
        <f>IF(F58&gt;='قوانین حقوق و دستمزد '!$C$2,'اطلاعات کارکنان '!K57,('اطلاعات کارکنان '!K57/'قوانین حقوق و دستمزد '!$C$2)*'حقوق و دستمزد '!F58)</f>
        <v>0</v>
      </c>
      <c r="O58" s="17"/>
      <c r="P58" s="23">
        <f>('اطلاعات کارکنان '!L57/'قوانین حقوق و دستمزد '!$C$2)*'حقوق و دستمزد '!F58</f>
        <v>0</v>
      </c>
      <c r="Q58" s="23">
        <f t="shared" si="8"/>
        <v>0</v>
      </c>
      <c r="R58" s="23">
        <f>('اطلاعات کارکنان '!H57/'قوانین حقوق و دستمزد '!$C$2)*'حقوق و دستمزد '!F58</f>
        <v>0</v>
      </c>
      <c r="S58" s="23">
        <f>(('اطلاعات کارکنان '!I57+'اطلاعات کارکنان '!G57)/'قوانین حقوق و دستمزد '!$C$2)*'حقوق و دستمزد '!F58</f>
        <v>0</v>
      </c>
      <c r="T58" s="23">
        <f>(H58*(E58/7.33)*'قوانین حقوق و دستمزد '!$C$10)+(G58*(E58/7.33)*'قوانین حقوق و دستمزد '!$C$9)</f>
        <v>0</v>
      </c>
      <c r="U58" s="23">
        <f t="shared" si="9"/>
        <v>0</v>
      </c>
      <c r="V58" s="23">
        <f t="shared" si="10"/>
        <v>0</v>
      </c>
      <c r="W58" s="23">
        <f t="shared" si="6"/>
        <v>0</v>
      </c>
      <c r="X58" s="23">
        <f>IF(E58&gt;'قوانین حقوق و دستمزد '!$C$21,(F58*'قوانین حقوق و دستمزد '!$C$21)+V58+T58+S58+O58,V58+T58+S58+Q58+O58+R58+P58)</f>
        <v>0</v>
      </c>
      <c r="Y58" s="23">
        <f t="shared" si="12"/>
        <v>0</v>
      </c>
      <c r="Z58" s="23">
        <f>'جدول محاسبه مالیات '!L108</f>
        <v>0</v>
      </c>
      <c r="AA58" s="23">
        <f t="shared" si="11"/>
        <v>0</v>
      </c>
      <c r="AB58" s="23">
        <f t="shared" si="7"/>
        <v>0</v>
      </c>
      <c r="AC58" s="23">
        <f t="shared" si="13"/>
        <v>0</v>
      </c>
    </row>
    <row r="59" spans="1:29" ht="21.75" customHeight="1" x14ac:dyDescent="0.2">
      <c r="A59" s="21">
        <v>55</v>
      </c>
      <c r="B59" s="21">
        <f>'اطلاعات کارکنان '!C58</f>
        <v>0</v>
      </c>
      <c r="C59" s="21">
        <f>'اطلاعات کارکنان '!B58</f>
        <v>0</v>
      </c>
      <c r="D59" s="21">
        <f>'اطلاعات کارکنان '!D58</f>
        <v>0</v>
      </c>
      <c r="E59" s="21">
        <f>'اطلاعات کارکنان '!F58</f>
        <v>0</v>
      </c>
      <c r="F59" s="16"/>
      <c r="G59" s="16"/>
      <c r="H59" s="16"/>
      <c r="I59" s="16"/>
      <c r="J59" s="16"/>
      <c r="K59" s="16"/>
      <c r="L59" s="16"/>
      <c r="M59" s="16"/>
      <c r="N59" s="21">
        <f>IF(F59&gt;='قوانین حقوق و دستمزد '!$C$2,'اطلاعات کارکنان '!K58,('اطلاعات کارکنان '!K58/'قوانین حقوق و دستمزد '!$C$2)*'حقوق و دستمزد '!F59)</f>
        <v>0</v>
      </c>
      <c r="O59" s="16"/>
      <c r="P59" s="21">
        <f>('اطلاعات کارکنان '!L58/'قوانین حقوق و دستمزد '!$C$2)*'حقوق و دستمزد '!F59</f>
        <v>0</v>
      </c>
      <c r="Q59" s="21">
        <f t="shared" si="8"/>
        <v>0</v>
      </c>
      <c r="R59" s="21">
        <f>('اطلاعات کارکنان '!H58/'قوانین حقوق و دستمزد '!$C$2)*'حقوق و دستمزد '!F59</f>
        <v>0</v>
      </c>
      <c r="S59" s="21">
        <f>(('اطلاعات کارکنان '!I58+'اطلاعات کارکنان '!G58)/'قوانین حقوق و دستمزد '!$C$2)*'حقوق و دستمزد '!F59</f>
        <v>0</v>
      </c>
      <c r="T59" s="21">
        <f>(H59*(E59/7.33)*'قوانین حقوق و دستمزد '!$C$10)+(G59*(E59/7.33)*'قوانین حقوق و دستمزد '!$C$9)</f>
        <v>0</v>
      </c>
      <c r="U59" s="21">
        <f t="shared" si="9"/>
        <v>0</v>
      </c>
      <c r="V59" s="21">
        <f t="shared" si="10"/>
        <v>0</v>
      </c>
      <c r="W59" s="22">
        <f t="shared" si="6"/>
        <v>0</v>
      </c>
      <c r="X59" s="22">
        <f>IF(E59&gt;'قوانین حقوق و دستمزد '!$C$21,(F59*'قوانین حقوق و دستمزد '!$C$21)+V59+T59+S59+O59,V59+T59+S59+Q59+O59+R59+P59)</f>
        <v>0</v>
      </c>
      <c r="Y59" s="22">
        <f t="shared" si="12"/>
        <v>0</v>
      </c>
      <c r="Z59" s="22">
        <f>'جدول محاسبه مالیات '!L109</f>
        <v>0</v>
      </c>
      <c r="AA59" s="22">
        <f t="shared" si="11"/>
        <v>0</v>
      </c>
      <c r="AB59" s="22">
        <f t="shared" si="7"/>
        <v>0</v>
      </c>
      <c r="AC59" s="22">
        <f t="shared" si="13"/>
        <v>0</v>
      </c>
    </row>
    <row r="60" spans="1:29" ht="21.75" customHeight="1" x14ac:dyDescent="0.2">
      <c r="A60" s="23">
        <v>56</v>
      </c>
      <c r="B60" s="23">
        <f>'اطلاعات کارکنان '!C59</f>
        <v>0</v>
      </c>
      <c r="C60" s="23">
        <f>'اطلاعات کارکنان '!B59</f>
        <v>0</v>
      </c>
      <c r="D60" s="23">
        <f>'اطلاعات کارکنان '!D59</f>
        <v>0</v>
      </c>
      <c r="E60" s="23">
        <f>'اطلاعات کارکنان '!F59</f>
        <v>0</v>
      </c>
      <c r="F60" s="17"/>
      <c r="G60" s="17"/>
      <c r="H60" s="17"/>
      <c r="I60" s="17"/>
      <c r="J60" s="17"/>
      <c r="K60" s="17"/>
      <c r="L60" s="17"/>
      <c r="M60" s="17"/>
      <c r="N60" s="17">
        <f>IF(F60&gt;='قوانین حقوق و دستمزد '!$C$2,'اطلاعات کارکنان '!K59,('اطلاعات کارکنان '!K59/'قوانین حقوق و دستمزد '!$C$2)*'حقوق و دستمزد '!F60)</f>
        <v>0</v>
      </c>
      <c r="O60" s="17"/>
      <c r="P60" s="23">
        <f>('اطلاعات کارکنان '!L59/'قوانین حقوق و دستمزد '!$C$2)*'حقوق و دستمزد '!F60</f>
        <v>0</v>
      </c>
      <c r="Q60" s="23">
        <f t="shared" si="8"/>
        <v>0</v>
      </c>
      <c r="R60" s="23">
        <f>('اطلاعات کارکنان '!H59/'قوانین حقوق و دستمزد '!$C$2)*'حقوق و دستمزد '!F60</f>
        <v>0</v>
      </c>
      <c r="S60" s="23">
        <f>(('اطلاعات کارکنان '!I59+'اطلاعات کارکنان '!G59)/'قوانین حقوق و دستمزد '!$C$2)*'حقوق و دستمزد '!F60</f>
        <v>0</v>
      </c>
      <c r="T60" s="23">
        <f>(H60*(E60/7.33)*'قوانین حقوق و دستمزد '!$C$10)+(G60*(E60/7.33)*'قوانین حقوق و دستمزد '!$C$9)</f>
        <v>0</v>
      </c>
      <c r="U60" s="23">
        <f t="shared" si="9"/>
        <v>0</v>
      </c>
      <c r="V60" s="23">
        <f t="shared" si="10"/>
        <v>0</v>
      </c>
      <c r="W60" s="23">
        <f t="shared" si="6"/>
        <v>0</v>
      </c>
      <c r="X60" s="23">
        <f>IF(E60&gt;'قوانین حقوق و دستمزد '!$C$21,(F60*'قوانین حقوق و دستمزد '!$C$21)+V60+T60+S60+O60,V60+T60+S60+Q60+O60+R60+P60)</f>
        <v>0</v>
      </c>
      <c r="Y60" s="23">
        <f t="shared" si="12"/>
        <v>0</v>
      </c>
      <c r="Z60" s="23">
        <f>'جدول محاسبه مالیات '!L110</f>
        <v>0</v>
      </c>
      <c r="AA60" s="23">
        <f t="shared" si="11"/>
        <v>0</v>
      </c>
      <c r="AB60" s="23">
        <f t="shared" si="7"/>
        <v>0</v>
      </c>
      <c r="AC60" s="23">
        <f t="shared" si="13"/>
        <v>0</v>
      </c>
    </row>
    <row r="61" spans="1:29" ht="21.75" customHeight="1" x14ac:dyDescent="0.2">
      <c r="A61" s="21">
        <v>57</v>
      </c>
      <c r="B61" s="21">
        <f>'اطلاعات کارکنان '!C60</f>
        <v>0</v>
      </c>
      <c r="C61" s="21">
        <f>'اطلاعات کارکنان '!B60</f>
        <v>0</v>
      </c>
      <c r="D61" s="21">
        <f>'اطلاعات کارکنان '!D60</f>
        <v>0</v>
      </c>
      <c r="E61" s="21">
        <f>'اطلاعات کارکنان '!F60</f>
        <v>0</v>
      </c>
      <c r="F61" s="16"/>
      <c r="G61" s="16"/>
      <c r="H61" s="16"/>
      <c r="I61" s="16"/>
      <c r="J61" s="16"/>
      <c r="K61" s="16"/>
      <c r="L61" s="16"/>
      <c r="M61" s="16"/>
      <c r="N61" s="21">
        <f>IF(F61&gt;='قوانین حقوق و دستمزد '!$C$2,'اطلاعات کارکنان '!K60,('اطلاعات کارکنان '!K60/'قوانین حقوق و دستمزد '!$C$2)*'حقوق و دستمزد '!F61)</f>
        <v>0</v>
      </c>
      <c r="O61" s="16"/>
      <c r="P61" s="21">
        <f>('اطلاعات کارکنان '!L60/'قوانین حقوق و دستمزد '!$C$2)*'حقوق و دستمزد '!F61</f>
        <v>0</v>
      </c>
      <c r="Q61" s="21">
        <f t="shared" si="8"/>
        <v>0</v>
      </c>
      <c r="R61" s="21">
        <f>('اطلاعات کارکنان '!H60/'قوانین حقوق و دستمزد '!$C$2)*'حقوق و دستمزد '!F61</f>
        <v>0</v>
      </c>
      <c r="S61" s="21">
        <f>(('اطلاعات کارکنان '!I60+'اطلاعات کارکنان '!G60)/'قوانین حقوق و دستمزد '!$C$2)*'حقوق و دستمزد '!F61</f>
        <v>0</v>
      </c>
      <c r="T61" s="21">
        <f>(H61*(E61/7.33)*'قوانین حقوق و دستمزد '!$C$10)+(G61*(E61/7.33)*'قوانین حقوق و دستمزد '!$C$9)</f>
        <v>0</v>
      </c>
      <c r="U61" s="21">
        <f t="shared" si="9"/>
        <v>0</v>
      </c>
      <c r="V61" s="21">
        <f t="shared" si="10"/>
        <v>0</v>
      </c>
      <c r="W61" s="22">
        <f t="shared" si="6"/>
        <v>0</v>
      </c>
      <c r="X61" s="22">
        <f>IF(E61&gt;'قوانین حقوق و دستمزد '!$C$21,(F61*'قوانین حقوق و دستمزد '!$C$21)+V61+T61+S61+O61,V61+T61+S61+Q61+O61+R61+P61)</f>
        <v>0</v>
      </c>
      <c r="Y61" s="22">
        <f t="shared" si="12"/>
        <v>0</v>
      </c>
      <c r="Z61" s="22">
        <f>'جدول محاسبه مالیات '!L111</f>
        <v>0</v>
      </c>
      <c r="AA61" s="22">
        <f t="shared" si="11"/>
        <v>0</v>
      </c>
      <c r="AB61" s="22">
        <f t="shared" si="7"/>
        <v>0</v>
      </c>
      <c r="AC61" s="22">
        <f t="shared" si="13"/>
        <v>0</v>
      </c>
    </row>
    <row r="62" spans="1:29" ht="21.75" customHeight="1" x14ac:dyDescent="0.2">
      <c r="A62" s="23">
        <v>58</v>
      </c>
      <c r="B62" s="23">
        <f>'اطلاعات کارکنان '!C61</f>
        <v>0</v>
      </c>
      <c r="C62" s="23">
        <f>'اطلاعات کارکنان '!B61</f>
        <v>0</v>
      </c>
      <c r="D62" s="23">
        <f>'اطلاعات کارکنان '!D61</f>
        <v>0</v>
      </c>
      <c r="E62" s="23">
        <f>'اطلاعات کارکنان '!F61</f>
        <v>0</v>
      </c>
      <c r="F62" s="17"/>
      <c r="G62" s="17"/>
      <c r="H62" s="17"/>
      <c r="I62" s="17"/>
      <c r="J62" s="17"/>
      <c r="K62" s="17"/>
      <c r="L62" s="17"/>
      <c r="M62" s="17"/>
      <c r="N62" s="17">
        <f>IF(F62&gt;='قوانین حقوق و دستمزد '!$C$2,'اطلاعات کارکنان '!K61,('اطلاعات کارکنان '!K61/'قوانین حقوق و دستمزد '!$C$2)*'حقوق و دستمزد '!F62)</f>
        <v>0</v>
      </c>
      <c r="O62" s="17"/>
      <c r="P62" s="23">
        <f>('اطلاعات کارکنان '!L61/'قوانین حقوق و دستمزد '!$C$2)*'حقوق و دستمزد '!F62</f>
        <v>0</v>
      </c>
      <c r="Q62" s="23">
        <f t="shared" si="8"/>
        <v>0</v>
      </c>
      <c r="R62" s="23">
        <f>('اطلاعات کارکنان '!H61/'قوانین حقوق و دستمزد '!$C$2)*'حقوق و دستمزد '!F62</f>
        <v>0</v>
      </c>
      <c r="S62" s="23">
        <f>(('اطلاعات کارکنان '!I61+'اطلاعات کارکنان '!G61)/'قوانین حقوق و دستمزد '!$C$2)*'حقوق و دستمزد '!F62</f>
        <v>0</v>
      </c>
      <c r="T62" s="23">
        <f>(H62*(E62/7.33)*'قوانین حقوق و دستمزد '!$C$10)+(G62*(E62/7.33)*'قوانین حقوق و دستمزد '!$C$9)</f>
        <v>0</v>
      </c>
      <c r="U62" s="23">
        <f t="shared" si="9"/>
        <v>0</v>
      </c>
      <c r="V62" s="23">
        <f t="shared" si="10"/>
        <v>0</v>
      </c>
      <c r="W62" s="23">
        <f t="shared" si="6"/>
        <v>0</v>
      </c>
      <c r="X62" s="23">
        <f>IF(E62&gt;'قوانین حقوق و دستمزد '!$C$21,(F62*'قوانین حقوق و دستمزد '!$C$21)+V62+T62+S62+O62,V62+T62+S62+Q62+O62+R62+P62)</f>
        <v>0</v>
      </c>
      <c r="Y62" s="23">
        <f t="shared" si="12"/>
        <v>0</v>
      </c>
      <c r="Z62" s="23">
        <f>'جدول محاسبه مالیات '!L112</f>
        <v>0</v>
      </c>
      <c r="AA62" s="23">
        <f t="shared" si="11"/>
        <v>0</v>
      </c>
      <c r="AB62" s="23">
        <f t="shared" si="7"/>
        <v>0</v>
      </c>
      <c r="AC62" s="23">
        <f t="shared" si="13"/>
        <v>0</v>
      </c>
    </row>
    <row r="63" spans="1:29" ht="21.75" customHeight="1" x14ac:dyDescent="0.2">
      <c r="A63" s="21">
        <v>59</v>
      </c>
      <c r="B63" s="21">
        <f>'اطلاعات کارکنان '!C62</f>
        <v>0</v>
      </c>
      <c r="C63" s="21">
        <f>'اطلاعات کارکنان '!B62</f>
        <v>0</v>
      </c>
      <c r="D63" s="21">
        <f>'اطلاعات کارکنان '!D62</f>
        <v>0</v>
      </c>
      <c r="E63" s="21">
        <f>'اطلاعات کارکنان '!F62</f>
        <v>0</v>
      </c>
      <c r="F63" s="16"/>
      <c r="G63" s="16"/>
      <c r="H63" s="16"/>
      <c r="I63" s="16"/>
      <c r="J63" s="16"/>
      <c r="K63" s="16"/>
      <c r="L63" s="16"/>
      <c r="M63" s="16"/>
      <c r="N63" s="21">
        <f>IF(F63&gt;='قوانین حقوق و دستمزد '!$C$2,'اطلاعات کارکنان '!K62,('اطلاعات کارکنان '!K62/'قوانین حقوق و دستمزد '!$C$2)*'حقوق و دستمزد '!F63)</f>
        <v>0</v>
      </c>
      <c r="O63" s="16"/>
      <c r="P63" s="21">
        <f>('اطلاعات کارکنان '!L62/'قوانین حقوق و دستمزد '!$C$2)*'حقوق و دستمزد '!F63</f>
        <v>0</v>
      </c>
      <c r="Q63" s="21">
        <f t="shared" si="8"/>
        <v>0</v>
      </c>
      <c r="R63" s="21">
        <f>('اطلاعات کارکنان '!H62/'قوانین حقوق و دستمزد '!$C$2)*'حقوق و دستمزد '!F63</f>
        <v>0</v>
      </c>
      <c r="S63" s="21">
        <f>(('اطلاعات کارکنان '!I62+'اطلاعات کارکنان '!G62)/'قوانین حقوق و دستمزد '!$C$2)*'حقوق و دستمزد '!F63</f>
        <v>0</v>
      </c>
      <c r="T63" s="21">
        <f>(H63*(E63/7.33)*'قوانین حقوق و دستمزد '!$C$10)+(G63*(E63/7.33)*'قوانین حقوق و دستمزد '!$C$9)</f>
        <v>0</v>
      </c>
      <c r="U63" s="21">
        <f t="shared" si="9"/>
        <v>0</v>
      </c>
      <c r="V63" s="21">
        <f t="shared" si="10"/>
        <v>0</v>
      </c>
      <c r="W63" s="22">
        <f t="shared" si="6"/>
        <v>0</v>
      </c>
      <c r="X63" s="22">
        <f>IF(E63&gt;'قوانین حقوق و دستمزد '!$C$21,(F63*'قوانین حقوق و دستمزد '!$C$21)+V63+T63+S63+O63,V63+T63+S63+Q63+O63+R63+P63)</f>
        <v>0</v>
      </c>
      <c r="Y63" s="22">
        <f t="shared" si="12"/>
        <v>0</v>
      </c>
      <c r="Z63" s="22">
        <f>'جدول محاسبه مالیات '!L113</f>
        <v>0</v>
      </c>
      <c r="AA63" s="22">
        <f t="shared" si="11"/>
        <v>0</v>
      </c>
      <c r="AB63" s="22">
        <f t="shared" si="7"/>
        <v>0</v>
      </c>
      <c r="AC63" s="22">
        <f t="shared" si="13"/>
        <v>0</v>
      </c>
    </row>
    <row r="64" spans="1:29" ht="21.75" customHeight="1" x14ac:dyDescent="0.2">
      <c r="A64" s="23">
        <v>60</v>
      </c>
      <c r="B64" s="23">
        <f>'اطلاعات کارکنان '!C63</f>
        <v>0</v>
      </c>
      <c r="C64" s="23">
        <f>'اطلاعات کارکنان '!B63</f>
        <v>0</v>
      </c>
      <c r="D64" s="23">
        <f>'اطلاعات کارکنان '!D63</f>
        <v>0</v>
      </c>
      <c r="E64" s="23">
        <f>'اطلاعات کارکنان '!F63</f>
        <v>0</v>
      </c>
      <c r="F64" s="17"/>
      <c r="G64" s="17"/>
      <c r="H64" s="17"/>
      <c r="I64" s="17"/>
      <c r="J64" s="17"/>
      <c r="K64" s="17"/>
      <c r="L64" s="17"/>
      <c r="M64" s="17"/>
      <c r="N64" s="17">
        <f>IF(F64&gt;='قوانین حقوق و دستمزد '!$C$2,'اطلاعات کارکنان '!K63,('اطلاعات کارکنان '!K63/'قوانین حقوق و دستمزد '!$C$2)*'حقوق و دستمزد '!F64)</f>
        <v>0</v>
      </c>
      <c r="O64" s="17"/>
      <c r="P64" s="23">
        <f>('اطلاعات کارکنان '!L63/'قوانین حقوق و دستمزد '!$C$2)*'حقوق و دستمزد '!F64</f>
        <v>0</v>
      </c>
      <c r="Q64" s="23">
        <f t="shared" si="8"/>
        <v>0</v>
      </c>
      <c r="R64" s="23">
        <f>('اطلاعات کارکنان '!H63/'قوانین حقوق و دستمزد '!$C$2)*'حقوق و دستمزد '!F64</f>
        <v>0</v>
      </c>
      <c r="S64" s="23">
        <f>(('اطلاعات کارکنان '!I63+'اطلاعات کارکنان '!G63)/'قوانین حقوق و دستمزد '!$C$2)*'حقوق و دستمزد '!F64</f>
        <v>0</v>
      </c>
      <c r="T64" s="23">
        <f>(H64*(E64/7.33)*'قوانین حقوق و دستمزد '!$C$10)+(G64*(E64/7.33)*'قوانین حقوق و دستمزد '!$C$9)</f>
        <v>0</v>
      </c>
      <c r="U64" s="23">
        <f t="shared" si="9"/>
        <v>0</v>
      </c>
      <c r="V64" s="23">
        <f t="shared" si="10"/>
        <v>0</v>
      </c>
      <c r="W64" s="23">
        <f t="shared" si="6"/>
        <v>0</v>
      </c>
      <c r="X64" s="23">
        <f>IF(E64&gt;'قوانین حقوق و دستمزد '!$C$21,(F64*'قوانین حقوق و دستمزد '!$C$21)+V64+T64+S64+O64,V64+T64+S64+Q64+O64+R64+P64)</f>
        <v>0</v>
      </c>
      <c r="Y64" s="23">
        <f t="shared" si="12"/>
        <v>0</v>
      </c>
      <c r="Z64" s="23">
        <f>'جدول محاسبه مالیات '!L114</f>
        <v>0</v>
      </c>
      <c r="AA64" s="23">
        <f t="shared" si="11"/>
        <v>0</v>
      </c>
      <c r="AB64" s="23">
        <f t="shared" si="7"/>
        <v>0</v>
      </c>
      <c r="AC64" s="23">
        <f t="shared" si="13"/>
        <v>0</v>
      </c>
    </row>
    <row r="65" spans="1:29" ht="21.75" customHeight="1" x14ac:dyDescent="0.2">
      <c r="A65" s="21">
        <v>61</v>
      </c>
      <c r="B65" s="21">
        <f>'اطلاعات کارکنان '!C64</f>
        <v>0</v>
      </c>
      <c r="C65" s="21">
        <f>'اطلاعات کارکنان '!B64</f>
        <v>0</v>
      </c>
      <c r="D65" s="21">
        <f>'اطلاعات کارکنان '!D64</f>
        <v>0</v>
      </c>
      <c r="E65" s="21">
        <f>'اطلاعات کارکنان '!F64</f>
        <v>0</v>
      </c>
      <c r="F65" s="16"/>
      <c r="G65" s="16"/>
      <c r="H65" s="16"/>
      <c r="I65" s="16"/>
      <c r="J65" s="16"/>
      <c r="K65" s="16"/>
      <c r="L65" s="16"/>
      <c r="M65" s="16"/>
      <c r="N65" s="21">
        <f>IF(F65&gt;='قوانین حقوق و دستمزد '!$C$2,'اطلاعات کارکنان '!K64,('اطلاعات کارکنان '!K64/'قوانین حقوق و دستمزد '!$C$2)*'حقوق و دستمزد '!F65)</f>
        <v>0</v>
      </c>
      <c r="O65" s="16"/>
      <c r="P65" s="21">
        <f>('اطلاعات کارکنان '!L64/'قوانین حقوق و دستمزد '!$C$2)*'حقوق و دستمزد '!F65</f>
        <v>0</v>
      </c>
      <c r="Q65" s="21">
        <f t="shared" si="8"/>
        <v>0</v>
      </c>
      <c r="R65" s="21">
        <f>('اطلاعات کارکنان '!H64/'قوانین حقوق و دستمزد '!$C$2)*'حقوق و دستمزد '!F65</f>
        <v>0</v>
      </c>
      <c r="S65" s="21">
        <f>(('اطلاعات کارکنان '!I64+'اطلاعات کارکنان '!G64)/'قوانین حقوق و دستمزد '!$C$2)*'حقوق و دستمزد '!F65</f>
        <v>0</v>
      </c>
      <c r="T65" s="21">
        <f>(H65*(E65/7.33)*'قوانین حقوق و دستمزد '!$C$10)+(G65*(E65/7.33)*'قوانین حقوق و دستمزد '!$C$9)</f>
        <v>0</v>
      </c>
      <c r="U65" s="21">
        <f t="shared" si="9"/>
        <v>0</v>
      </c>
      <c r="V65" s="21">
        <f t="shared" si="10"/>
        <v>0</v>
      </c>
      <c r="W65" s="22">
        <f t="shared" si="6"/>
        <v>0</v>
      </c>
      <c r="X65" s="22">
        <f>IF(E65&gt;'قوانین حقوق و دستمزد '!$C$21,(F65*'قوانین حقوق و دستمزد '!$C$21)+V65+T65+S65+O65,V65+T65+S65+Q65+O65+R65+P65)</f>
        <v>0</v>
      </c>
      <c r="Y65" s="22">
        <f t="shared" si="12"/>
        <v>0</v>
      </c>
      <c r="Z65" s="22">
        <f>'جدول محاسبه مالیات '!L115</f>
        <v>0</v>
      </c>
      <c r="AA65" s="22">
        <f t="shared" si="11"/>
        <v>0</v>
      </c>
      <c r="AB65" s="22">
        <f t="shared" si="7"/>
        <v>0</v>
      </c>
      <c r="AC65" s="22">
        <f t="shared" si="13"/>
        <v>0</v>
      </c>
    </row>
    <row r="66" spans="1:29" ht="21.75" customHeight="1" x14ac:dyDescent="0.2">
      <c r="A66" s="23">
        <v>62</v>
      </c>
      <c r="B66" s="23">
        <f>'اطلاعات کارکنان '!C65</f>
        <v>0</v>
      </c>
      <c r="C66" s="23">
        <f>'اطلاعات کارکنان '!B65</f>
        <v>0</v>
      </c>
      <c r="D66" s="23">
        <f>'اطلاعات کارکنان '!D65</f>
        <v>0</v>
      </c>
      <c r="E66" s="23">
        <f>'اطلاعات کارکنان '!F65</f>
        <v>0</v>
      </c>
      <c r="F66" s="17"/>
      <c r="G66" s="17"/>
      <c r="H66" s="17"/>
      <c r="I66" s="17"/>
      <c r="J66" s="17"/>
      <c r="K66" s="17"/>
      <c r="L66" s="17"/>
      <c r="M66" s="17"/>
      <c r="N66" s="17">
        <f>IF(F66&gt;='قوانین حقوق و دستمزد '!$C$2,'اطلاعات کارکنان '!K65,('اطلاعات کارکنان '!K65/'قوانین حقوق و دستمزد '!$C$2)*'حقوق و دستمزد '!F66)</f>
        <v>0</v>
      </c>
      <c r="O66" s="17"/>
      <c r="P66" s="23">
        <f>('اطلاعات کارکنان '!L65/'قوانین حقوق و دستمزد '!$C$2)*'حقوق و دستمزد '!F66</f>
        <v>0</v>
      </c>
      <c r="Q66" s="23">
        <f t="shared" si="8"/>
        <v>0</v>
      </c>
      <c r="R66" s="23">
        <f>('اطلاعات کارکنان '!H65/'قوانین حقوق و دستمزد '!$C$2)*'حقوق و دستمزد '!F66</f>
        <v>0</v>
      </c>
      <c r="S66" s="23">
        <f>(('اطلاعات کارکنان '!I65+'اطلاعات کارکنان '!G65)/'قوانین حقوق و دستمزد '!$C$2)*'حقوق و دستمزد '!F66</f>
        <v>0</v>
      </c>
      <c r="T66" s="23">
        <f>(H66*(E66/7.33)*'قوانین حقوق و دستمزد '!$C$10)+(G66*(E66/7.33)*'قوانین حقوق و دستمزد '!$C$9)</f>
        <v>0</v>
      </c>
      <c r="U66" s="23">
        <f t="shared" si="9"/>
        <v>0</v>
      </c>
      <c r="V66" s="23">
        <f t="shared" si="10"/>
        <v>0</v>
      </c>
      <c r="W66" s="23">
        <f t="shared" si="6"/>
        <v>0</v>
      </c>
      <c r="X66" s="23">
        <f>IF(E66&gt;'قوانین حقوق و دستمزد '!$C$21,(F66*'قوانین حقوق و دستمزد '!$C$21)+V66+T66+S66+O66,V66+T66+S66+Q66+O66+R66+P66)</f>
        <v>0</v>
      </c>
      <c r="Y66" s="23">
        <f t="shared" si="12"/>
        <v>0</v>
      </c>
      <c r="Z66" s="23">
        <f>'جدول محاسبه مالیات '!L116</f>
        <v>0</v>
      </c>
      <c r="AA66" s="23">
        <f t="shared" si="11"/>
        <v>0</v>
      </c>
      <c r="AB66" s="23">
        <f t="shared" si="7"/>
        <v>0</v>
      </c>
      <c r="AC66" s="23">
        <f t="shared" si="13"/>
        <v>0</v>
      </c>
    </row>
    <row r="67" spans="1:29" ht="21.75" customHeight="1" x14ac:dyDescent="0.2">
      <c r="A67" s="21">
        <v>63</v>
      </c>
      <c r="B67" s="21">
        <f>'اطلاعات کارکنان '!C66</f>
        <v>0</v>
      </c>
      <c r="C67" s="21">
        <f>'اطلاعات کارکنان '!B66</f>
        <v>0</v>
      </c>
      <c r="D67" s="21">
        <f>'اطلاعات کارکنان '!D66</f>
        <v>0</v>
      </c>
      <c r="E67" s="21">
        <f>'اطلاعات کارکنان '!F66</f>
        <v>0</v>
      </c>
      <c r="F67" s="16"/>
      <c r="G67" s="16"/>
      <c r="H67" s="16"/>
      <c r="I67" s="16"/>
      <c r="J67" s="16"/>
      <c r="K67" s="16"/>
      <c r="L67" s="16"/>
      <c r="M67" s="16"/>
      <c r="N67" s="21">
        <f>IF(F67&gt;='قوانین حقوق و دستمزد '!$C$2,'اطلاعات کارکنان '!K66,('اطلاعات کارکنان '!K66/'قوانین حقوق و دستمزد '!$C$2)*'حقوق و دستمزد '!F67)</f>
        <v>0</v>
      </c>
      <c r="O67" s="16"/>
      <c r="P67" s="21">
        <f>('اطلاعات کارکنان '!L66/'قوانین حقوق و دستمزد '!$C$2)*'حقوق و دستمزد '!F67</f>
        <v>0</v>
      </c>
      <c r="Q67" s="21">
        <f t="shared" si="8"/>
        <v>0</v>
      </c>
      <c r="R67" s="21">
        <f>('اطلاعات کارکنان '!H66/'قوانین حقوق و دستمزد '!$C$2)*'حقوق و دستمزد '!F67</f>
        <v>0</v>
      </c>
      <c r="S67" s="21">
        <f>(('اطلاعات کارکنان '!I66+'اطلاعات کارکنان '!G66)/'قوانین حقوق و دستمزد '!$C$2)*'حقوق و دستمزد '!F67</f>
        <v>0</v>
      </c>
      <c r="T67" s="21">
        <f>(H67*(E67/7.33)*'قوانین حقوق و دستمزد '!$C$10)+(G67*(E67/7.33)*'قوانین حقوق و دستمزد '!$C$9)</f>
        <v>0</v>
      </c>
      <c r="U67" s="21">
        <f t="shared" si="9"/>
        <v>0</v>
      </c>
      <c r="V67" s="21">
        <f t="shared" si="10"/>
        <v>0</v>
      </c>
      <c r="W67" s="22">
        <f t="shared" si="6"/>
        <v>0</v>
      </c>
      <c r="X67" s="22">
        <f>IF(E67&gt;'قوانین حقوق و دستمزد '!$C$21,(F67*'قوانین حقوق و دستمزد '!$C$21)+V67+T67+S67+O67,V67+T67+S67+Q67+O67+R67+P67)</f>
        <v>0</v>
      </c>
      <c r="Y67" s="22">
        <f t="shared" si="12"/>
        <v>0</v>
      </c>
      <c r="Z67" s="22">
        <f>'جدول محاسبه مالیات '!L117</f>
        <v>0</v>
      </c>
      <c r="AA67" s="22">
        <f t="shared" si="11"/>
        <v>0</v>
      </c>
      <c r="AB67" s="22">
        <f t="shared" si="7"/>
        <v>0</v>
      </c>
      <c r="AC67" s="22">
        <f t="shared" si="13"/>
        <v>0</v>
      </c>
    </row>
    <row r="68" spans="1:29" ht="21.75" customHeight="1" x14ac:dyDescent="0.2">
      <c r="A68" s="23">
        <v>64</v>
      </c>
      <c r="B68" s="23">
        <f>'اطلاعات کارکنان '!C67</f>
        <v>0</v>
      </c>
      <c r="C68" s="23">
        <f>'اطلاعات کارکنان '!B67</f>
        <v>0</v>
      </c>
      <c r="D68" s="23">
        <f>'اطلاعات کارکنان '!D67</f>
        <v>0</v>
      </c>
      <c r="E68" s="23">
        <f>'اطلاعات کارکنان '!F67</f>
        <v>0</v>
      </c>
      <c r="F68" s="17"/>
      <c r="G68" s="17"/>
      <c r="H68" s="17"/>
      <c r="I68" s="17"/>
      <c r="J68" s="17"/>
      <c r="K68" s="17"/>
      <c r="L68" s="17"/>
      <c r="M68" s="17"/>
      <c r="N68" s="17">
        <f>IF(F68&gt;='قوانین حقوق و دستمزد '!$C$2,'اطلاعات کارکنان '!K67,('اطلاعات کارکنان '!K67/'قوانین حقوق و دستمزد '!$C$2)*'حقوق و دستمزد '!F68)</f>
        <v>0</v>
      </c>
      <c r="O68" s="17"/>
      <c r="P68" s="23">
        <f>('اطلاعات کارکنان '!L67/'قوانین حقوق و دستمزد '!$C$2)*'حقوق و دستمزد '!F68</f>
        <v>0</v>
      </c>
      <c r="Q68" s="23">
        <f t="shared" si="8"/>
        <v>0</v>
      </c>
      <c r="R68" s="23">
        <f>('اطلاعات کارکنان '!H67/'قوانین حقوق و دستمزد '!$C$2)*'حقوق و دستمزد '!F68</f>
        <v>0</v>
      </c>
      <c r="S68" s="23">
        <f>(('اطلاعات کارکنان '!I67+'اطلاعات کارکنان '!G67)/'قوانین حقوق و دستمزد '!$C$2)*'حقوق و دستمزد '!F68</f>
        <v>0</v>
      </c>
      <c r="T68" s="23">
        <f>(H68*(E68/7.33)*'قوانین حقوق و دستمزد '!$C$10)+(G68*(E68/7.33)*'قوانین حقوق و دستمزد '!$C$9)</f>
        <v>0</v>
      </c>
      <c r="U68" s="23">
        <f t="shared" si="9"/>
        <v>0</v>
      </c>
      <c r="V68" s="23">
        <f t="shared" si="10"/>
        <v>0</v>
      </c>
      <c r="W68" s="23">
        <f t="shared" si="6"/>
        <v>0</v>
      </c>
      <c r="X68" s="23">
        <f>IF(E68&gt;'قوانین حقوق و دستمزد '!$C$21,(F68*'قوانین حقوق و دستمزد '!$C$21)+V68+T68+S68+O68,V68+T68+S68+Q68+O68+R68+P68)</f>
        <v>0</v>
      </c>
      <c r="Y68" s="23">
        <f t="shared" si="12"/>
        <v>0</v>
      </c>
      <c r="Z68" s="23">
        <f>'جدول محاسبه مالیات '!L118</f>
        <v>0</v>
      </c>
      <c r="AA68" s="23">
        <f t="shared" si="11"/>
        <v>0</v>
      </c>
      <c r="AB68" s="23">
        <f t="shared" si="7"/>
        <v>0</v>
      </c>
      <c r="AC68" s="23">
        <f t="shared" si="13"/>
        <v>0</v>
      </c>
    </row>
    <row r="69" spans="1:29" ht="21.75" customHeight="1" x14ac:dyDescent="0.2">
      <c r="A69" s="21">
        <v>65</v>
      </c>
      <c r="B69" s="21">
        <f>'اطلاعات کارکنان '!C68</f>
        <v>0</v>
      </c>
      <c r="C69" s="21">
        <f>'اطلاعات کارکنان '!B68</f>
        <v>0</v>
      </c>
      <c r="D69" s="21">
        <f>'اطلاعات کارکنان '!D68</f>
        <v>0</v>
      </c>
      <c r="E69" s="21">
        <f>'اطلاعات کارکنان '!F68</f>
        <v>0</v>
      </c>
      <c r="F69" s="16"/>
      <c r="G69" s="16"/>
      <c r="H69" s="16"/>
      <c r="I69" s="16"/>
      <c r="J69" s="16"/>
      <c r="K69" s="16"/>
      <c r="L69" s="16"/>
      <c r="M69" s="16"/>
      <c r="N69" s="21">
        <f>IF(F69&gt;='قوانین حقوق و دستمزد '!$C$2,'اطلاعات کارکنان '!K68,('اطلاعات کارکنان '!K68/'قوانین حقوق و دستمزد '!$C$2)*'حقوق و دستمزد '!F69)</f>
        <v>0</v>
      </c>
      <c r="O69" s="16"/>
      <c r="P69" s="21">
        <f>('اطلاعات کارکنان '!L68/'قوانین حقوق و دستمزد '!$C$2)*'حقوق و دستمزد '!F69</f>
        <v>0</v>
      </c>
      <c r="Q69" s="21">
        <f t="shared" ref="Q69:Q104" si="14">F69*E69</f>
        <v>0</v>
      </c>
      <c r="R69" s="21">
        <f>('اطلاعات کارکنان '!H68/'قوانین حقوق و دستمزد '!$C$2)*'حقوق و دستمزد '!F69</f>
        <v>0</v>
      </c>
      <c r="S69" s="21">
        <f>(('اطلاعات کارکنان '!I68+'اطلاعات کارکنان '!G68)/'قوانین حقوق و دستمزد '!$C$2)*'حقوق و دستمزد '!F69</f>
        <v>0</v>
      </c>
      <c r="T69" s="21">
        <f>(H69*(E69/7.33)*'قوانین حقوق و دستمزد '!$C$10)+(G69*(E69/7.33)*'قوانین حقوق و دستمزد '!$C$9)</f>
        <v>0</v>
      </c>
      <c r="U69" s="21">
        <f t="shared" ref="U69:U104" si="15">I69*E69</f>
        <v>0</v>
      </c>
      <c r="V69" s="21">
        <f t="shared" ref="V69:V104" si="16">J69</f>
        <v>0</v>
      </c>
      <c r="W69" s="22">
        <f t="shared" si="6"/>
        <v>0</v>
      </c>
      <c r="X69" s="22">
        <f>IF(E69&gt;'قوانین حقوق و دستمزد '!$C$21,(F69*'قوانین حقوق و دستمزد '!$C$21)+V69+T69+S69+O69,V69+T69+S69+Q69+O69+R69+P69)</f>
        <v>0</v>
      </c>
      <c r="Y69" s="22">
        <f t="shared" si="12"/>
        <v>0</v>
      </c>
      <c r="Z69" s="22">
        <f>'جدول محاسبه مالیات '!L119</f>
        <v>0</v>
      </c>
      <c r="AA69" s="22">
        <f t="shared" ref="AA69:AA100" si="17">Z69+Y69+M69+L69+K69</f>
        <v>0</v>
      </c>
      <c r="AB69" s="22">
        <f t="shared" si="7"/>
        <v>0</v>
      </c>
      <c r="AC69" s="22">
        <f t="shared" si="13"/>
        <v>0</v>
      </c>
    </row>
    <row r="70" spans="1:29" ht="21.75" customHeight="1" x14ac:dyDescent="0.2">
      <c r="A70" s="23">
        <v>66</v>
      </c>
      <c r="B70" s="23">
        <f>'اطلاعات کارکنان '!C69</f>
        <v>0</v>
      </c>
      <c r="C70" s="23">
        <f>'اطلاعات کارکنان '!B69</f>
        <v>0</v>
      </c>
      <c r="D70" s="23">
        <f>'اطلاعات کارکنان '!D69</f>
        <v>0</v>
      </c>
      <c r="E70" s="23">
        <f>'اطلاعات کارکنان '!F69</f>
        <v>0</v>
      </c>
      <c r="F70" s="17"/>
      <c r="G70" s="17"/>
      <c r="H70" s="17"/>
      <c r="I70" s="17"/>
      <c r="J70" s="17"/>
      <c r="K70" s="17"/>
      <c r="L70" s="17"/>
      <c r="M70" s="17"/>
      <c r="N70" s="17">
        <f>IF(F70&gt;='قوانین حقوق و دستمزد '!$C$2,'اطلاعات کارکنان '!K69,('اطلاعات کارکنان '!K69/'قوانین حقوق و دستمزد '!$C$2)*'حقوق و دستمزد '!F70)</f>
        <v>0</v>
      </c>
      <c r="O70" s="17"/>
      <c r="P70" s="23">
        <f>('اطلاعات کارکنان '!L69/'قوانین حقوق و دستمزد '!$C$2)*'حقوق و دستمزد '!F70</f>
        <v>0</v>
      </c>
      <c r="Q70" s="23">
        <f t="shared" si="14"/>
        <v>0</v>
      </c>
      <c r="R70" s="23">
        <f>('اطلاعات کارکنان '!H69/'قوانین حقوق و دستمزد '!$C$2)*'حقوق و دستمزد '!F70</f>
        <v>0</v>
      </c>
      <c r="S70" s="23">
        <f>(('اطلاعات کارکنان '!I69+'اطلاعات کارکنان '!G69)/'قوانین حقوق و دستمزد '!$C$2)*'حقوق و دستمزد '!F70</f>
        <v>0</v>
      </c>
      <c r="T70" s="23">
        <f>(H70*(E70/7.33)*'قوانین حقوق و دستمزد '!$C$10)+(G70*(E70/7.33)*'قوانین حقوق و دستمزد '!$C$9)</f>
        <v>0</v>
      </c>
      <c r="U70" s="23">
        <f t="shared" si="15"/>
        <v>0</v>
      </c>
      <c r="V70" s="23">
        <f t="shared" si="16"/>
        <v>0</v>
      </c>
      <c r="W70" s="23">
        <f t="shared" si="6"/>
        <v>0</v>
      </c>
      <c r="X70" s="23">
        <f>IF(E70&gt;'قوانین حقوق و دستمزد '!$C$21,(F70*'قوانین حقوق و دستمزد '!$C$21)+V70+T70+S70+O70,V70+T70+S70+Q70+O70+R70+P70)</f>
        <v>0</v>
      </c>
      <c r="Y70" s="23">
        <f t="shared" si="12"/>
        <v>0</v>
      </c>
      <c r="Z70" s="23">
        <f>'جدول محاسبه مالیات '!L120</f>
        <v>0</v>
      </c>
      <c r="AA70" s="23">
        <f t="shared" si="17"/>
        <v>0</v>
      </c>
      <c r="AB70" s="23">
        <f t="shared" si="7"/>
        <v>0</v>
      </c>
      <c r="AC70" s="23">
        <f t="shared" si="13"/>
        <v>0</v>
      </c>
    </row>
    <row r="71" spans="1:29" ht="21.75" customHeight="1" x14ac:dyDescent="0.2">
      <c r="A71" s="21">
        <v>67</v>
      </c>
      <c r="B71" s="21">
        <f>'اطلاعات کارکنان '!C70</f>
        <v>0</v>
      </c>
      <c r="C71" s="21">
        <f>'اطلاعات کارکنان '!B70</f>
        <v>0</v>
      </c>
      <c r="D71" s="21">
        <f>'اطلاعات کارکنان '!D70</f>
        <v>0</v>
      </c>
      <c r="E71" s="21">
        <f>'اطلاعات کارکنان '!F70</f>
        <v>0</v>
      </c>
      <c r="F71" s="16"/>
      <c r="G71" s="16"/>
      <c r="H71" s="16"/>
      <c r="I71" s="16"/>
      <c r="J71" s="16"/>
      <c r="K71" s="16"/>
      <c r="L71" s="16"/>
      <c r="M71" s="16"/>
      <c r="N71" s="21">
        <f>IF(F71&gt;='قوانین حقوق و دستمزد '!$C$2,'اطلاعات کارکنان '!K70,('اطلاعات کارکنان '!K70/'قوانین حقوق و دستمزد '!$C$2)*'حقوق و دستمزد '!F71)</f>
        <v>0</v>
      </c>
      <c r="O71" s="16"/>
      <c r="P71" s="21">
        <f>('اطلاعات کارکنان '!L70/'قوانین حقوق و دستمزد '!$C$2)*'حقوق و دستمزد '!F71</f>
        <v>0</v>
      </c>
      <c r="Q71" s="21">
        <f t="shared" si="14"/>
        <v>0</v>
      </c>
      <c r="R71" s="21">
        <f>('اطلاعات کارکنان '!H70/'قوانین حقوق و دستمزد '!$C$2)*'حقوق و دستمزد '!F71</f>
        <v>0</v>
      </c>
      <c r="S71" s="21">
        <f>(('اطلاعات کارکنان '!I70+'اطلاعات کارکنان '!G70)/'قوانین حقوق و دستمزد '!$C$2)*'حقوق و دستمزد '!F71</f>
        <v>0</v>
      </c>
      <c r="T71" s="21">
        <f>(H71*(E71/7.33)*'قوانین حقوق و دستمزد '!$C$10)+(G71*(E71/7.33)*'قوانین حقوق و دستمزد '!$C$9)</f>
        <v>0</v>
      </c>
      <c r="U71" s="21">
        <f t="shared" si="15"/>
        <v>0</v>
      </c>
      <c r="V71" s="21">
        <f t="shared" si="16"/>
        <v>0</v>
      </c>
      <c r="W71" s="22">
        <f t="shared" ref="W71:W104" si="18">V71+T71+S71+Q71+O71+N71+R71+P71</f>
        <v>0</v>
      </c>
      <c r="X71" s="22">
        <f>IF(E71&gt;'قوانین حقوق و دستمزد '!$C$21,(F71*'قوانین حقوق و دستمزد '!$C$21)+V71+T71+S71+O71,V71+T71+S71+Q71+O71+R71+P71)</f>
        <v>0</v>
      </c>
      <c r="Y71" s="22">
        <f t="shared" si="12"/>
        <v>0</v>
      </c>
      <c r="Z71" s="22">
        <f>'جدول محاسبه مالیات '!L121</f>
        <v>0</v>
      </c>
      <c r="AA71" s="22">
        <f t="shared" si="17"/>
        <v>0</v>
      </c>
      <c r="AB71" s="22">
        <f t="shared" ref="AB71:AB104" si="19">(X71-AA71)+U71+N71</f>
        <v>0</v>
      </c>
      <c r="AC71" s="22">
        <f t="shared" si="13"/>
        <v>0</v>
      </c>
    </row>
    <row r="72" spans="1:29" ht="21.75" customHeight="1" x14ac:dyDescent="0.2">
      <c r="A72" s="23">
        <v>68</v>
      </c>
      <c r="B72" s="23">
        <f>'اطلاعات کارکنان '!C71</f>
        <v>0</v>
      </c>
      <c r="C72" s="23">
        <f>'اطلاعات کارکنان '!B71</f>
        <v>0</v>
      </c>
      <c r="D72" s="23">
        <f>'اطلاعات کارکنان '!D71</f>
        <v>0</v>
      </c>
      <c r="E72" s="23">
        <f>'اطلاعات کارکنان '!F71</f>
        <v>0</v>
      </c>
      <c r="F72" s="17"/>
      <c r="G72" s="17"/>
      <c r="H72" s="17"/>
      <c r="I72" s="17"/>
      <c r="J72" s="17"/>
      <c r="K72" s="17"/>
      <c r="L72" s="17"/>
      <c r="M72" s="17"/>
      <c r="N72" s="17">
        <f>IF(F72&gt;='قوانین حقوق و دستمزد '!$C$2,'اطلاعات کارکنان '!K71,('اطلاعات کارکنان '!K71/'قوانین حقوق و دستمزد '!$C$2)*'حقوق و دستمزد '!F72)</f>
        <v>0</v>
      </c>
      <c r="O72" s="17"/>
      <c r="P72" s="23">
        <f>('اطلاعات کارکنان '!L71/'قوانین حقوق و دستمزد '!$C$2)*'حقوق و دستمزد '!F72</f>
        <v>0</v>
      </c>
      <c r="Q72" s="23">
        <f t="shared" si="14"/>
        <v>0</v>
      </c>
      <c r="R72" s="23">
        <f>('اطلاعات کارکنان '!H71/'قوانین حقوق و دستمزد '!$C$2)*'حقوق و دستمزد '!F72</f>
        <v>0</v>
      </c>
      <c r="S72" s="23">
        <f>(('اطلاعات کارکنان '!I71+'اطلاعات کارکنان '!G71)/'قوانین حقوق و دستمزد '!$C$2)*'حقوق و دستمزد '!F72</f>
        <v>0</v>
      </c>
      <c r="T72" s="23">
        <f>(H72*(E72/7.33)*'قوانین حقوق و دستمزد '!$C$10)+(G72*(E72/7.33)*'قوانین حقوق و دستمزد '!$C$9)</f>
        <v>0</v>
      </c>
      <c r="U72" s="23">
        <f t="shared" si="15"/>
        <v>0</v>
      </c>
      <c r="V72" s="23">
        <f t="shared" si="16"/>
        <v>0</v>
      </c>
      <c r="W72" s="23">
        <f t="shared" si="18"/>
        <v>0</v>
      </c>
      <c r="X72" s="23">
        <f>IF(E72&gt;'قوانین حقوق و دستمزد '!$C$21,(F72*'قوانین حقوق و دستمزد '!$C$21)+V72+T72+S72+O72,V72+T72+S72+Q72+O72+R72+P72)</f>
        <v>0</v>
      </c>
      <c r="Y72" s="23">
        <f t="shared" si="12"/>
        <v>0</v>
      </c>
      <c r="Z72" s="23">
        <f>'جدول محاسبه مالیات '!L122</f>
        <v>0</v>
      </c>
      <c r="AA72" s="23">
        <f t="shared" si="17"/>
        <v>0</v>
      </c>
      <c r="AB72" s="23">
        <f t="shared" si="19"/>
        <v>0</v>
      </c>
      <c r="AC72" s="23">
        <f t="shared" si="13"/>
        <v>0</v>
      </c>
    </row>
    <row r="73" spans="1:29" ht="21.75" customHeight="1" x14ac:dyDescent="0.2">
      <c r="A73" s="21">
        <v>69</v>
      </c>
      <c r="B73" s="21">
        <f>'اطلاعات کارکنان '!C72</f>
        <v>0</v>
      </c>
      <c r="C73" s="21">
        <f>'اطلاعات کارکنان '!B72</f>
        <v>0</v>
      </c>
      <c r="D73" s="21">
        <f>'اطلاعات کارکنان '!D72</f>
        <v>0</v>
      </c>
      <c r="E73" s="21">
        <f>'اطلاعات کارکنان '!F72</f>
        <v>0</v>
      </c>
      <c r="F73" s="16"/>
      <c r="G73" s="16"/>
      <c r="H73" s="16"/>
      <c r="I73" s="16"/>
      <c r="J73" s="16"/>
      <c r="K73" s="16"/>
      <c r="L73" s="16"/>
      <c r="M73" s="16"/>
      <c r="N73" s="21">
        <f>IF(F73&gt;='قوانین حقوق و دستمزد '!$C$2,'اطلاعات کارکنان '!K72,('اطلاعات کارکنان '!K72/'قوانین حقوق و دستمزد '!$C$2)*'حقوق و دستمزد '!F73)</f>
        <v>0</v>
      </c>
      <c r="O73" s="16"/>
      <c r="P73" s="21">
        <f>('اطلاعات کارکنان '!L72/'قوانین حقوق و دستمزد '!$C$2)*'حقوق و دستمزد '!F73</f>
        <v>0</v>
      </c>
      <c r="Q73" s="21">
        <f t="shared" si="14"/>
        <v>0</v>
      </c>
      <c r="R73" s="21">
        <f>('اطلاعات کارکنان '!H72/'قوانین حقوق و دستمزد '!$C$2)*'حقوق و دستمزد '!F73</f>
        <v>0</v>
      </c>
      <c r="S73" s="21">
        <f>(('اطلاعات کارکنان '!I72+'اطلاعات کارکنان '!G72)/'قوانین حقوق و دستمزد '!$C$2)*'حقوق و دستمزد '!F73</f>
        <v>0</v>
      </c>
      <c r="T73" s="21">
        <f>(H73*(E73/7.33)*'قوانین حقوق و دستمزد '!$C$10)+(G73*(E73/7.33)*'قوانین حقوق و دستمزد '!$C$9)</f>
        <v>0</v>
      </c>
      <c r="U73" s="21">
        <f t="shared" si="15"/>
        <v>0</v>
      </c>
      <c r="V73" s="21">
        <f t="shared" si="16"/>
        <v>0</v>
      </c>
      <c r="W73" s="22">
        <f t="shared" si="18"/>
        <v>0</v>
      </c>
      <c r="X73" s="22">
        <f>IF(E73&gt;'قوانین حقوق و دستمزد '!$C$21,(F73*'قوانین حقوق و دستمزد '!$C$21)+V73+T73+S73+O73,V73+T73+S73+Q73+O73+R73+P73)</f>
        <v>0</v>
      </c>
      <c r="Y73" s="22">
        <f t="shared" si="12"/>
        <v>0</v>
      </c>
      <c r="Z73" s="22">
        <f>'جدول محاسبه مالیات '!L123</f>
        <v>0</v>
      </c>
      <c r="AA73" s="22">
        <f t="shared" si="17"/>
        <v>0</v>
      </c>
      <c r="AB73" s="22">
        <f t="shared" si="19"/>
        <v>0</v>
      </c>
      <c r="AC73" s="22">
        <f t="shared" si="13"/>
        <v>0</v>
      </c>
    </row>
    <row r="74" spans="1:29" ht="21.75" customHeight="1" x14ac:dyDescent="0.2">
      <c r="A74" s="23">
        <v>70</v>
      </c>
      <c r="B74" s="23">
        <f>'اطلاعات کارکنان '!C73</f>
        <v>0</v>
      </c>
      <c r="C74" s="23">
        <f>'اطلاعات کارکنان '!B73</f>
        <v>0</v>
      </c>
      <c r="D74" s="23">
        <f>'اطلاعات کارکنان '!D73</f>
        <v>0</v>
      </c>
      <c r="E74" s="23">
        <f>'اطلاعات کارکنان '!F73</f>
        <v>0</v>
      </c>
      <c r="F74" s="17"/>
      <c r="G74" s="17"/>
      <c r="H74" s="17"/>
      <c r="I74" s="17"/>
      <c r="J74" s="17"/>
      <c r="K74" s="17"/>
      <c r="L74" s="17"/>
      <c r="M74" s="17"/>
      <c r="N74" s="17">
        <f>IF(F74&gt;='قوانین حقوق و دستمزد '!$C$2,'اطلاعات کارکنان '!K73,('اطلاعات کارکنان '!K73/'قوانین حقوق و دستمزد '!$C$2)*'حقوق و دستمزد '!F74)</f>
        <v>0</v>
      </c>
      <c r="O74" s="17"/>
      <c r="P74" s="23">
        <f>('اطلاعات کارکنان '!L73/'قوانین حقوق و دستمزد '!$C$2)*'حقوق و دستمزد '!F74</f>
        <v>0</v>
      </c>
      <c r="Q74" s="23">
        <f t="shared" si="14"/>
        <v>0</v>
      </c>
      <c r="R74" s="23">
        <f>('اطلاعات کارکنان '!H73/'قوانین حقوق و دستمزد '!$C$2)*'حقوق و دستمزد '!F74</f>
        <v>0</v>
      </c>
      <c r="S74" s="23">
        <f>(('اطلاعات کارکنان '!I73+'اطلاعات کارکنان '!G73)/'قوانین حقوق و دستمزد '!$C$2)*'حقوق و دستمزد '!F74</f>
        <v>0</v>
      </c>
      <c r="T74" s="23">
        <f>(H74*(E74/7.33)*'قوانین حقوق و دستمزد '!$C$10)+(G74*(E74/7.33)*'قوانین حقوق و دستمزد '!$C$9)</f>
        <v>0</v>
      </c>
      <c r="U74" s="23">
        <f t="shared" si="15"/>
        <v>0</v>
      </c>
      <c r="V74" s="23">
        <f t="shared" si="16"/>
        <v>0</v>
      </c>
      <c r="W74" s="23">
        <f t="shared" si="18"/>
        <v>0</v>
      </c>
      <c r="X74" s="23">
        <f>IF(E74&gt;'قوانین حقوق و دستمزد '!$C$21,(F74*'قوانین حقوق و دستمزد '!$C$21)+V74+T74+S74+O74,V74+T74+S74+Q74+O74+R74+P74)</f>
        <v>0</v>
      </c>
      <c r="Y74" s="23">
        <f t="shared" si="12"/>
        <v>0</v>
      </c>
      <c r="Z74" s="23">
        <f>'جدول محاسبه مالیات '!L124</f>
        <v>0</v>
      </c>
      <c r="AA74" s="23">
        <f t="shared" si="17"/>
        <v>0</v>
      </c>
      <c r="AB74" s="23">
        <f t="shared" si="19"/>
        <v>0</v>
      </c>
      <c r="AC74" s="23">
        <f t="shared" si="13"/>
        <v>0</v>
      </c>
    </row>
    <row r="75" spans="1:29" ht="21.75" customHeight="1" x14ac:dyDescent="0.2">
      <c r="A75" s="21">
        <v>71</v>
      </c>
      <c r="B75" s="21">
        <f>'اطلاعات کارکنان '!C74</f>
        <v>0</v>
      </c>
      <c r="C75" s="21">
        <f>'اطلاعات کارکنان '!B74</f>
        <v>0</v>
      </c>
      <c r="D75" s="21">
        <f>'اطلاعات کارکنان '!D74</f>
        <v>0</v>
      </c>
      <c r="E75" s="21">
        <f>'اطلاعات کارکنان '!F74</f>
        <v>0</v>
      </c>
      <c r="F75" s="16"/>
      <c r="G75" s="16"/>
      <c r="H75" s="16"/>
      <c r="I75" s="16"/>
      <c r="J75" s="16"/>
      <c r="K75" s="16"/>
      <c r="L75" s="16"/>
      <c r="M75" s="16"/>
      <c r="N75" s="21">
        <f>IF(F75&gt;='قوانین حقوق و دستمزد '!$C$2,'اطلاعات کارکنان '!K74,('اطلاعات کارکنان '!K74/'قوانین حقوق و دستمزد '!$C$2)*'حقوق و دستمزد '!F75)</f>
        <v>0</v>
      </c>
      <c r="O75" s="16"/>
      <c r="P75" s="21">
        <f>('اطلاعات کارکنان '!L74/'قوانین حقوق و دستمزد '!$C$2)*'حقوق و دستمزد '!F75</f>
        <v>0</v>
      </c>
      <c r="Q75" s="21">
        <f t="shared" si="14"/>
        <v>0</v>
      </c>
      <c r="R75" s="21">
        <f>('اطلاعات کارکنان '!H74/'قوانین حقوق و دستمزد '!$C$2)*'حقوق و دستمزد '!F75</f>
        <v>0</v>
      </c>
      <c r="S75" s="21">
        <f>(('اطلاعات کارکنان '!I74+'اطلاعات کارکنان '!G74)/'قوانین حقوق و دستمزد '!$C$2)*'حقوق و دستمزد '!F75</f>
        <v>0</v>
      </c>
      <c r="T75" s="21">
        <f>(H75*(E75/7.33)*'قوانین حقوق و دستمزد '!$C$10)+(G75*(E75/7.33)*'قوانین حقوق و دستمزد '!$C$9)</f>
        <v>0</v>
      </c>
      <c r="U75" s="21">
        <f t="shared" si="15"/>
        <v>0</v>
      </c>
      <c r="V75" s="21">
        <f t="shared" si="16"/>
        <v>0</v>
      </c>
      <c r="W75" s="22">
        <f t="shared" si="18"/>
        <v>0</v>
      </c>
      <c r="X75" s="22">
        <f>IF(E75&gt;'قوانین حقوق و دستمزد '!$C$21,(F75*'قوانین حقوق و دستمزد '!$C$21)+V75+T75+S75+O75,V75+T75+S75+Q75+O75+R75+P75)</f>
        <v>0</v>
      </c>
      <c r="Y75" s="22">
        <f t="shared" si="12"/>
        <v>0</v>
      </c>
      <c r="Z75" s="22">
        <f>'جدول محاسبه مالیات '!L125</f>
        <v>0</v>
      </c>
      <c r="AA75" s="22">
        <f t="shared" si="17"/>
        <v>0</v>
      </c>
      <c r="AB75" s="22">
        <f t="shared" si="19"/>
        <v>0</v>
      </c>
      <c r="AC75" s="22">
        <f t="shared" si="13"/>
        <v>0</v>
      </c>
    </row>
    <row r="76" spans="1:29" ht="21.75" customHeight="1" x14ac:dyDescent="0.2">
      <c r="A76" s="23">
        <v>72</v>
      </c>
      <c r="B76" s="23">
        <f>'اطلاعات کارکنان '!C75</f>
        <v>0</v>
      </c>
      <c r="C76" s="23">
        <f>'اطلاعات کارکنان '!B75</f>
        <v>0</v>
      </c>
      <c r="D76" s="23">
        <f>'اطلاعات کارکنان '!D75</f>
        <v>0</v>
      </c>
      <c r="E76" s="23">
        <f>'اطلاعات کارکنان '!F75</f>
        <v>0</v>
      </c>
      <c r="F76" s="17"/>
      <c r="G76" s="17"/>
      <c r="H76" s="17"/>
      <c r="I76" s="17"/>
      <c r="J76" s="17"/>
      <c r="K76" s="17"/>
      <c r="L76" s="17"/>
      <c r="M76" s="17"/>
      <c r="N76" s="17">
        <f>IF(F76&gt;='قوانین حقوق و دستمزد '!$C$2,'اطلاعات کارکنان '!K75,('اطلاعات کارکنان '!K75/'قوانین حقوق و دستمزد '!$C$2)*'حقوق و دستمزد '!F76)</f>
        <v>0</v>
      </c>
      <c r="O76" s="17"/>
      <c r="P76" s="23">
        <f>('اطلاعات کارکنان '!L75/'قوانین حقوق و دستمزد '!$C$2)*'حقوق و دستمزد '!F76</f>
        <v>0</v>
      </c>
      <c r="Q76" s="23">
        <f t="shared" si="14"/>
        <v>0</v>
      </c>
      <c r="R76" s="23">
        <f>('اطلاعات کارکنان '!H75/'قوانین حقوق و دستمزد '!$C$2)*'حقوق و دستمزد '!F76</f>
        <v>0</v>
      </c>
      <c r="S76" s="23">
        <f>(('اطلاعات کارکنان '!I75+'اطلاعات کارکنان '!G75)/'قوانین حقوق و دستمزد '!$C$2)*'حقوق و دستمزد '!F76</f>
        <v>0</v>
      </c>
      <c r="T76" s="23">
        <f>(H76*(E76/7.33)*'قوانین حقوق و دستمزد '!$C$10)+(G76*(E76/7.33)*'قوانین حقوق و دستمزد '!$C$9)</f>
        <v>0</v>
      </c>
      <c r="U76" s="23">
        <f t="shared" si="15"/>
        <v>0</v>
      </c>
      <c r="V76" s="23">
        <f t="shared" si="16"/>
        <v>0</v>
      </c>
      <c r="W76" s="23">
        <f t="shared" si="18"/>
        <v>0</v>
      </c>
      <c r="X76" s="23">
        <f>IF(E76&gt;'قوانین حقوق و دستمزد '!$C$21,(F76*'قوانین حقوق و دستمزد '!$C$21)+V76+T76+S76+O76,V76+T76+S76+Q76+O76+R76+P76)</f>
        <v>0</v>
      </c>
      <c r="Y76" s="23">
        <f t="shared" si="12"/>
        <v>0</v>
      </c>
      <c r="Z76" s="23">
        <f>'جدول محاسبه مالیات '!L126</f>
        <v>0</v>
      </c>
      <c r="AA76" s="23">
        <f t="shared" si="17"/>
        <v>0</v>
      </c>
      <c r="AB76" s="23">
        <f t="shared" si="19"/>
        <v>0</v>
      </c>
      <c r="AC76" s="23">
        <f t="shared" si="13"/>
        <v>0</v>
      </c>
    </row>
    <row r="77" spans="1:29" ht="21.75" customHeight="1" x14ac:dyDescent="0.2">
      <c r="A77" s="21">
        <v>73</v>
      </c>
      <c r="B77" s="21">
        <f>'اطلاعات کارکنان '!C76</f>
        <v>0</v>
      </c>
      <c r="C77" s="21">
        <f>'اطلاعات کارکنان '!B76</f>
        <v>0</v>
      </c>
      <c r="D77" s="21">
        <f>'اطلاعات کارکنان '!D76</f>
        <v>0</v>
      </c>
      <c r="E77" s="21">
        <f>'اطلاعات کارکنان '!F76</f>
        <v>0</v>
      </c>
      <c r="F77" s="16"/>
      <c r="G77" s="16"/>
      <c r="H77" s="16"/>
      <c r="I77" s="16"/>
      <c r="J77" s="16"/>
      <c r="K77" s="16"/>
      <c r="L77" s="16"/>
      <c r="M77" s="16"/>
      <c r="N77" s="21">
        <f>IF(F77&gt;='قوانین حقوق و دستمزد '!$C$2,'اطلاعات کارکنان '!K76,('اطلاعات کارکنان '!K76/'قوانین حقوق و دستمزد '!$C$2)*'حقوق و دستمزد '!F77)</f>
        <v>0</v>
      </c>
      <c r="O77" s="16"/>
      <c r="P77" s="21">
        <f>('اطلاعات کارکنان '!L76/'قوانین حقوق و دستمزد '!$C$2)*'حقوق و دستمزد '!F77</f>
        <v>0</v>
      </c>
      <c r="Q77" s="21">
        <f t="shared" si="14"/>
        <v>0</v>
      </c>
      <c r="R77" s="21">
        <f>('اطلاعات کارکنان '!H76/'قوانین حقوق و دستمزد '!$C$2)*'حقوق و دستمزد '!F77</f>
        <v>0</v>
      </c>
      <c r="S77" s="21">
        <f>(('اطلاعات کارکنان '!I76+'اطلاعات کارکنان '!G76)/'قوانین حقوق و دستمزد '!$C$2)*'حقوق و دستمزد '!F77</f>
        <v>0</v>
      </c>
      <c r="T77" s="21">
        <f>(H77*(E77/7.33)*'قوانین حقوق و دستمزد '!$C$10)+(G77*(E77/7.33)*'قوانین حقوق و دستمزد '!$C$9)</f>
        <v>0</v>
      </c>
      <c r="U77" s="21">
        <f t="shared" si="15"/>
        <v>0</v>
      </c>
      <c r="V77" s="21">
        <f t="shared" si="16"/>
        <v>0</v>
      </c>
      <c r="W77" s="22">
        <f t="shared" si="18"/>
        <v>0</v>
      </c>
      <c r="X77" s="22">
        <f>IF(E77&gt;'قوانین حقوق و دستمزد '!$C$21,(F77*'قوانین حقوق و دستمزد '!$C$21)+V77+T77+S77+O77,V77+T77+S77+Q77+O77+R77+P77)</f>
        <v>0</v>
      </c>
      <c r="Y77" s="22">
        <f t="shared" si="12"/>
        <v>0</v>
      </c>
      <c r="Z77" s="22">
        <f>'جدول محاسبه مالیات '!L127</f>
        <v>0</v>
      </c>
      <c r="AA77" s="22">
        <f t="shared" si="17"/>
        <v>0</v>
      </c>
      <c r="AB77" s="22">
        <f t="shared" si="19"/>
        <v>0</v>
      </c>
      <c r="AC77" s="22">
        <f t="shared" si="13"/>
        <v>0</v>
      </c>
    </row>
    <row r="78" spans="1:29" ht="21.75" customHeight="1" x14ac:dyDescent="0.2">
      <c r="A78" s="23">
        <v>74</v>
      </c>
      <c r="B78" s="23">
        <f>'اطلاعات کارکنان '!C77</f>
        <v>0</v>
      </c>
      <c r="C78" s="23">
        <f>'اطلاعات کارکنان '!B77</f>
        <v>0</v>
      </c>
      <c r="D78" s="23">
        <f>'اطلاعات کارکنان '!D77</f>
        <v>0</v>
      </c>
      <c r="E78" s="23">
        <f>'اطلاعات کارکنان '!F77</f>
        <v>0</v>
      </c>
      <c r="F78" s="17"/>
      <c r="G78" s="17"/>
      <c r="H78" s="17"/>
      <c r="I78" s="17"/>
      <c r="J78" s="17"/>
      <c r="K78" s="17"/>
      <c r="L78" s="17"/>
      <c r="M78" s="17"/>
      <c r="N78" s="17">
        <f>IF(F78&gt;='قوانین حقوق و دستمزد '!$C$2,'اطلاعات کارکنان '!K77,('اطلاعات کارکنان '!K77/'قوانین حقوق و دستمزد '!$C$2)*'حقوق و دستمزد '!F78)</f>
        <v>0</v>
      </c>
      <c r="O78" s="17"/>
      <c r="P78" s="23">
        <f>('اطلاعات کارکنان '!L77/'قوانین حقوق و دستمزد '!$C$2)*'حقوق و دستمزد '!F78</f>
        <v>0</v>
      </c>
      <c r="Q78" s="23">
        <f t="shared" si="14"/>
        <v>0</v>
      </c>
      <c r="R78" s="23">
        <f>('اطلاعات کارکنان '!H77/'قوانین حقوق و دستمزد '!$C$2)*'حقوق و دستمزد '!F78</f>
        <v>0</v>
      </c>
      <c r="S78" s="23">
        <f>(('اطلاعات کارکنان '!I77+'اطلاعات کارکنان '!G77)/'قوانین حقوق و دستمزد '!$C$2)*'حقوق و دستمزد '!F78</f>
        <v>0</v>
      </c>
      <c r="T78" s="23">
        <f>(H78*(E78/7.33)*'قوانین حقوق و دستمزد '!$C$10)+(G78*(E78/7.33)*'قوانین حقوق و دستمزد '!$C$9)</f>
        <v>0</v>
      </c>
      <c r="U78" s="23">
        <f t="shared" si="15"/>
        <v>0</v>
      </c>
      <c r="V78" s="23">
        <f t="shared" si="16"/>
        <v>0</v>
      </c>
      <c r="W78" s="23">
        <f t="shared" si="18"/>
        <v>0</v>
      </c>
      <c r="X78" s="23">
        <f>IF(E78&gt;'قوانین حقوق و دستمزد '!$C$21,(F78*'قوانین حقوق و دستمزد '!$C$21)+V78+T78+S78+O78,V78+T78+S78+Q78+O78+R78+P78)</f>
        <v>0</v>
      </c>
      <c r="Y78" s="23">
        <f t="shared" si="12"/>
        <v>0</v>
      </c>
      <c r="Z78" s="23">
        <f>'جدول محاسبه مالیات '!L128</f>
        <v>0</v>
      </c>
      <c r="AA78" s="23">
        <f t="shared" si="17"/>
        <v>0</v>
      </c>
      <c r="AB78" s="23">
        <f t="shared" si="19"/>
        <v>0</v>
      </c>
      <c r="AC78" s="23">
        <f t="shared" si="13"/>
        <v>0</v>
      </c>
    </row>
    <row r="79" spans="1:29" ht="21.75" customHeight="1" x14ac:dyDescent="0.2">
      <c r="A79" s="21">
        <v>75</v>
      </c>
      <c r="B79" s="21">
        <f>'اطلاعات کارکنان '!C78</f>
        <v>0</v>
      </c>
      <c r="C79" s="21">
        <f>'اطلاعات کارکنان '!B78</f>
        <v>0</v>
      </c>
      <c r="D79" s="21">
        <f>'اطلاعات کارکنان '!D78</f>
        <v>0</v>
      </c>
      <c r="E79" s="21">
        <f>'اطلاعات کارکنان '!F78</f>
        <v>0</v>
      </c>
      <c r="F79" s="16"/>
      <c r="G79" s="16"/>
      <c r="H79" s="16"/>
      <c r="I79" s="16"/>
      <c r="J79" s="16"/>
      <c r="K79" s="16"/>
      <c r="L79" s="16"/>
      <c r="M79" s="16"/>
      <c r="N79" s="21">
        <f>IF(F79&gt;='قوانین حقوق و دستمزد '!$C$2,'اطلاعات کارکنان '!K78,('اطلاعات کارکنان '!K78/'قوانین حقوق و دستمزد '!$C$2)*'حقوق و دستمزد '!F79)</f>
        <v>0</v>
      </c>
      <c r="O79" s="16"/>
      <c r="P79" s="21">
        <f>('اطلاعات کارکنان '!L78/'قوانین حقوق و دستمزد '!$C$2)*'حقوق و دستمزد '!F79</f>
        <v>0</v>
      </c>
      <c r="Q79" s="21">
        <f t="shared" si="14"/>
        <v>0</v>
      </c>
      <c r="R79" s="21">
        <f>('اطلاعات کارکنان '!H78/'قوانین حقوق و دستمزد '!$C$2)*'حقوق و دستمزد '!F79</f>
        <v>0</v>
      </c>
      <c r="S79" s="21">
        <f>(('اطلاعات کارکنان '!I78+'اطلاعات کارکنان '!G78)/'قوانین حقوق و دستمزد '!$C$2)*'حقوق و دستمزد '!F79</f>
        <v>0</v>
      </c>
      <c r="T79" s="21">
        <f>(H79*(E79/7.33)*'قوانین حقوق و دستمزد '!$C$10)+(G79*(E79/7.33)*'قوانین حقوق و دستمزد '!$C$9)</f>
        <v>0</v>
      </c>
      <c r="U79" s="21">
        <f t="shared" si="15"/>
        <v>0</v>
      </c>
      <c r="V79" s="21">
        <f t="shared" si="16"/>
        <v>0</v>
      </c>
      <c r="W79" s="22">
        <f t="shared" si="18"/>
        <v>0</v>
      </c>
      <c r="X79" s="22">
        <f>IF(E79&gt;'قوانین حقوق و دستمزد '!$C$21,(F79*'قوانین حقوق و دستمزد '!$C$21)+V79+T79+S79+O79,V79+T79+S79+Q79+O79+R79+P79)</f>
        <v>0</v>
      </c>
      <c r="Y79" s="22">
        <f t="shared" si="12"/>
        <v>0</v>
      </c>
      <c r="Z79" s="22">
        <f>'جدول محاسبه مالیات '!L129</f>
        <v>0</v>
      </c>
      <c r="AA79" s="22">
        <f t="shared" si="17"/>
        <v>0</v>
      </c>
      <c r="AB79" s="22">
        <f t="shared" si="19"/>
        <v>0</v>
      </c>
      <c r="AC79" s="22">
        <f t="shared" si="13"/>
        <v>0</v>
      </c>
    </row>
    <row r="80" spans="1:29" ht="21.75" customHeight="1" x14ac:dyDescent="0.2">
      <c r="A80" s="23">
        <v>76</v>
      </c>
      <c r="B80" s="23">
        <f>'اطلاعات کارکنان '!C79</f>
        <v>0</v>
      </c>
      <c r="C80" s="23">
        <f>'اطلاعات کارکنان '!B79</f>
        <v>0</v>
      </c>
      <c r="D80" s="23">
        <f>'اطلاعات کارکنان '!D79</f>
        <v>0</v>
      </c>
      <c r="E80" s="23">
        <f>'اطلاعات کارکنان '!F79</f>
        <v>0</v>
      </c>
      <c r="F80" s="17"/>
      <c r="G80" s="17"/>
      <c r="H80" s="17"/>
      <c r="I80" s="17"/>
      <c r="J80" s="17"/>
      <c r="K80" s="17"/>
      <c r="L80" s="17"/>
      <c r="M80" s="17"/>
      <c r="N80" s="17">
        <f>IF(F80&gt;='قوانین حقوق و دستمزد '!$C$2,'اطلاعات کارکنان '!K79,('اطلاعات کارکنان '!K79/'قوانین حقوق و دستمزد '!$C$2)*'حقوق و دستمزد '!F80)</f>
        <v>0</v>
      </c>
      <c r="O80" s="17"/>
      <c r="P80" s="23">
        <f>('اطلاعات کارکنان '!L79/'قوانین حقوق و دستمزد '!$C$2)*'حقوق و دستمزد '!F80</f>
        <v>0</v>
      </c>
      <c r="Q80" s="23">
        <f t="shared" si="14"/>
        <v>0</v>
      </c>
      <c r="R80" s="23">
        <f>('اطلاعات کارکنان '!H79/'قوانین حقوق و دستمزد '!$C$2)*'حقوق و دستمزد '!F80</f>
        <v>0</v>
      </c>
      <c r="S80" s="23">
        <f>(('اطلاعات کارکنان '!I79+'اطلاعات کارکنان '!G79)/'قوانین حقوق و دستمزد '!$C$2)*'حقوق و دستمزد '!F80</f>
        <v>0</v>
      </c>
      <c r="T80" s="23">
        <f>(H80*(E80/7.33)*'قوانین حقوق و دستمزد '!$C$10)+(G80*(E80/7.33)*'قوانین حقوق و دستمزد '!$C$9)</f>
        <v>0</v>
      </c>
      <c r="U80" s="23">
        <f t="shared" si="15"/>
        <v>0</v>
      </c>
      <c r="V80" s="23">
        <f t="shared" si="16"/>
        <v>0</v>
      </c>
      <c r="W80" s="23">
        <f t="shared" si="18"/>
        <v>0</v>
      </c>
      <c r="X80" s="23">
        <f>IF(E80&gt;'قوانین حقوق و دستمزد '!$C$21,(F80*'قوانین حقوق و دستمزد '!$C$21)+V80+T80+S80+O80,V80+T80+S80+Q80+O80+R80+P80)</f>
        <v>0</v>
      </c>
      <c r="Y80" s="23">
        <f t="shared" si="12"/>
        <v>0</v>
      </c>
      <c r="Z80" s="23">
        <f>'جدول محاسبه مالیات '!L130</f>
        <v>0</v>
      </c>
      <c r="AA80" s="23">
        <f t="shared" si="17"/>
        <v>0</v>
      </c>
      <c r="AB80" s="23">
        <f t="shared" si="19"/>
        <v>0</v>
      </c>
      <c r="AC80" s="23">
        <f t="shared" si="13"/>
        <v>0</v>
      </c>
    </row>
    <row r="81" spans="1:29" ht="21.75" customHeight="1" x14ac:dyDescent="0.2">
      <c r="A81" s="21">
        <v>77</v>
      </c>
      <c r="B81" s="21">
        <f>'اطلاعات کارکنان '!C80</f>
        <v>0</v>
      </c>
      <c r="C81" s="21">
        <f>'اطلاعات کارکنان '!B80</f>
        <v>0</v>
      </c>
      <c r="D81" s="21">
        <f>'اطلاعات کارکنان '!D80</f>
        <v>0</v>
      </c>
      <c r="E81" s="21">
        <f>'اطلاعات کارکنان '!F80</f>
        <v>0</v>
      </c>
      <c r="F81" s="16"/>
      <c r="G81" s="16"/>
      <c r="H81" s="16"/>
      <c r="I81" s="16"/>
      <c r="J81" s="16"/>
      <c r="K81" s="16"/>
      <c r="L81" s="16"/>
      <c r="M81" s="16"/>
      <c r="N81" s="21">
        <f>IF(F81&gt;='قوانین حقوق و دستمزد '!$C$2,'اطلاعات کارکنان '!K80,('اطلاعات کارکنان '!K80/'قوانین حقوق و دستمزد '!$C$2)*'حقوق و دستمزد '!F81)</f>
        <v>0</v>
      </c>
      <c r="O81" s="16"/>
      <c r="P81" s="21">
        <f>('اطلاعات کارکنان '!L80/'قوانین حقوق و دستمزد '!$C$2)*'حقوق و دستمزد '!F81</f>
        <v>0</v>
      </c>
      <c r="Q81" s="21">
        <f t="shared" si="14"/>
        <v>0</v>
      </c>
      <c r="R81" s="21">
        <f>('اطلاعات کارکنان '!H80/'قوانین حقوق و دستمزد '!$C$2)*'حقوق و دستمزد '!F81</f>
        <v>0</v>
      </c>
      <c r="S81" s="21">
        <f>(('اطلاعات کارکنان '!I80+'اطلاعات کارکنان '!G80)/'قوانین حقوق و دستمزد '!$C$2)*'حقوق و دستمزد '!F81</f>
        <v>0</v>
      </c>
      <c r="T81" s="21">
        <f>(H81*(E81/7.33)*'قوانین حقوق و دستمزد '!$C$10)+(G81*(E81/7.33)*'قوانین حقوق و دستمزد '!$C$9)</f>
        <v>0</v>
      </c>
      <c r="U81" s="21">
        <f t="shared" si="15"/>
        <v>0</v>
      </c>
      <c r="V81" s="21">
        <f t="shared" si="16"/>
        <v>0</v>
      </c>
      <c r="W81" s="22">
        <f t="shared" si="18"/>
        <v>0</v>
      </c>
      <c r="X81" s="22">
        <f>IF(E81&gt;'قوانین حقوق و دستمزد '!$C$21,(F81*'قوانین حقوق و دستمزد '!$C$21)+V81+T81+S81+O81,V81+T81+S81+Q81+O81+R81+P81)</f>
        <v>0</v>
      </c>
      <c r="Y81" s="22">
        <f t="shared" si="12"/>
        <v>0</v>
      </c>
      <c r="Z81" s="22">
        <f>'جدول محاسبه مالیات '!L131</f>
        <v>0</v>
      </c>
      <c r="AA81" s="22">
        <f t="shared" si="17"/>
        <v>0</v>
      </c>
      <c r="AB81" s="22">
        <f t="shared" si="19"/>
        <v>0</v>
      </c>
      <c r="AC81" s="22">
        <f t="shared" si="13"/>
        <v>0</v>
      </c>
    </row>
    <row r="82" spans="1:29" ht="21.75" customHeight="1" x14ac:dyDescent="0.2">
      <c r="A82" s="23">
        <v>78</v>
      </c>
      <c r="B82" s="23">
        <f>'اطلاعات کارکنان '!C81</f>
        <v>0</v>
      </c>
      <c r="C82" s="23">
        <f>'اطلاعات کارکنان '!B81</f>
        <v>0</v>
      </c>
      <c r="D82" s="23">
        <f>'اطلاعات کارکنان '!D81</f>
        <v>0</v>
      </c>
      <c r="E82" s="23">
        <f>'اطلاعات کارکنان '!F81</f>
        <v>0</v>
      </c>
      <c r="F82" s="17"/>
      <c r="G82" s="17"/>
      <c r="H82" s="17"/>
      <c r="I82" s="17"/>
      <c r="J82" s="17"/>
      <c r="K82" s="17"/>
      <c r="L82" s="17"/>
      <c r="M82" s="17"/>
      <c r="N82" s="17">
        <f>IF(F82&gt;='قوانین حقوق و دستمزد '!$C$2,'اطلاعات کارکنان '!K81,('اطلاعات کارکنان '!K81/'قوانین حقوق و دستمزد '!$C$2)*'حقوق و دستمزد '!F82)</f>
        <v>0</v>
      </c>
      <c r="O82" s="17"/>
      <c r="P82" s="23">
        <f>('اطلاعات کارکنان '!L81/'قوانین حقوق و دستمزد '!$C$2)*'حقوق و دستمزد '!F82</f>
        <v>0</v>
      </c>
      <c r="Q82" s="23">
        <f t="shared" si="14"/>
        <v>0</v>
      </c>
      <c r="R82" s="23">
        <f>('اطلاعات کارکنان '!H81/'قوانین حقوق و دستمزد '!$C$2)*'حقوق و دستمزد '!F82</f>
        <v>0</v>
      </c>
      <c r="S82" s="23">
        <f>(('اطلاعات کارکنان '!I81+'اطلاعات کارکنان '!G81)/'قوانین حقوق و دستمزد '!$C$2)*'حقوق و دستمزد '!F82</f>
        <v>0</v>
      </c>
      <c r="T82" s="23">
        <f>(H82*(E82/7.33)*'قوانین حقوق و دستمزد '!$C$10)+(G82*(E82/7.33)*'قوانین حقوق و دستمزد '!$C$9)</f>
        <v>0</v>
      </c>
      <c r="U82" s="23">
        <f t="shared" si="15"/>
        <v>0</v>
      </c>
      <c r="V82" s="23">
        <f t="shared" si="16"/>
        <v>0</v>
      </c>
      <c r="W82" s="23">
        <f t="shared" si="18"/>
        <v>0</v>
      </c>
      <c r="X82" s="23">
        <f>IF(E82&gt;'قوانین حقوق و دستمزد '!$C$21,(F82*'قوانین حقوق و دستمزد '!$C$21)+V82+T82+S82+O82,V82+T82+S82+Q82+O82+R82+P82)</f>
        <v>0</v>
      </c>
      <c r="Y82" s="23">
        <f t="shared" si="12"/>
        <v>0</v>
      </c>
      <c r="Z82" s="23">
        <f>'جدول محاسبه مالیات '!L132</f>
        <v>0</v>
      </c>
      <c r="AA82" s="23">
        <f t="shared" si="17"/>
        <v>0</v>
      </c>
      <c r="AB82" s="23">
        <f t="shared" si="19"/>
        <v>0</v>
      </c>
      <c r="AC82" s="23">
        <f t="shared" si="13"/>
        <v>0</v>
      </c>
    </row>
    <row r="83" spans="1:29" ht="21.75" customHeight="1" x14ac:dyDescent="0.2">
      <c r="A83" s="21">
        <v>79</v>
      </c>
      <c r="B83" s="21">
        <f>'اطلاعات کارکنان '!C82</f>
        <v>0</v>
      </c>
      <c r="C83" s="21">
        <f>'اطلاعات کارکنان '!B82</f>
        <v>0</v>
      </c>
      <c r="D83" s="21">
        <f>'اطلاعات کارکنان '!D82</f>
        <v>0</v>
      </c>
      <c r="E83" s="21">
        <f>'اطلاعات کارکنان '!F82</f>
        <v>0</v>
      </c>
      <c r="F83" s="16"/>
      <c r="G83" s="16"/>
      <c r="H83" s="16"/>
      <c r="I83" s="16"/>
      <c r="J83" s="16"/>
      <c r="K83" s="16"/>
      <c r="L83" s="16"/>
      <c r="M83" s="16"/>
      <c r="N83" s="21">
        <f>IF(F83&gt;='قوانین حقوق و دستمزد '!$C$2,'اطلاعات کارکنان '!K82,('اطلاعات کارکنان '!K82/'قوانین حقوق و دستمزد '!$C$2)*'حقوق و دستمزد '!F83)</f>
        <v>0</v>
      </c>
      <c r="O83" s="16"/>
      <c r="P83" s="21">
        <f>('اطلاعات کارکنان '!L82/'قوانین حقوق و دستمزد '!$C$2)*'حقوق و دستمزد '!F83</f>
        <v>0</v>
      </c>
      <c r="Q83" s="21">
        <f t="shared" si="14"/>
        <v>0</v>
      </c>
      <c r="R83" s="21">
        <f>('اطلاعات کارکنان '!H82/'قوانین حقوق و دستمزد '!$C$2)*'حقوق و دستمزد '!F83</f>
        <v>0</v>
      </c>
      <c r="S83" s="21">
        <f>(('اطلاعات کارکنان '!I82+'اطلاعات کارکنان '!G82)/'قوانین حقوق و دستمزد '!$C$2)*'حقوق و دستمزد '!F83</f>
        <v>0</v>
      </c>
      <c r="T83" s="21">
        <f>(H83*(E83/7.33)*'قوانین حقوق و دستمزد '!$C$10)+(G83*(E83/7.33)*'قوانین حقوق و دستمزد '!$C$9)</f>
        <v>0</v>
      </c>
      <c r="U83" s="21">
        <f t="shared" si="15"/>
        <v>0</v>
      </c>
      <c r="V83" s="21">
        <f t="shared" si="16"/>
        <v>0</v>
      </c>
      <c r="W83" s="22">
        <f t="shared" si="18"/>
        <v>0</v>
      </c>
      <c r="X83" s="22">
        <f>IF(E83&gt;'قوانین حقوق و دستمزد '!$C$21,(F83*'قوانین حقوق و دستمزد '!$C$21)+V83+T83+S83+O83,V83+T83+S83+Q83+O83+R83+P83)</f>
        <v>0</v>
      </c>
      <c r="Y83" s="22">
        <f t="shared" si="12"/>
        <v>0</v>
      </c>
      <c r="Z83" s="22">
        <f>'جدول محاسبه مالیات '!L133</f>
        <v>0</v>
      </c>
      <c r="AA83" s="22">
        <f t="shared" si="17"/>
        <v>0</v>
      </c>
      <c r="AB83" s="22">
        <f t="shared" si="19"/>
        <v>0</v>
      </c>
      <c r="AC83" s="22">
        <f t="shared" si="13"/>
        <v>0</v>
      </c>
    </row>
    <row r="84" spans="1:29" ht="21.75" customHeight="1" x14ac:dyDescent="0.2">
      <c r="A84" s="23">
        <v>80</v>
      </c>
      <c r="B84" s="23">
        <f>'اطلاعات کارکنان '!C83</f>
        <v>0</v>
      </c>
      <c r="C84" s="23">
        <f>'اطلاعات کارکنان '!B83</f>
        <v>0</v>
      </c>
      <c r="D84" s="23">
        <f>'اطلاعات کارکنان '!D83</f>
        <v>0</v>
      </c>
      <c r="E84" s="23">
        <f>'اطلاعات کارکنان '!F83</f>
        <v>0</v>
      </c>
      <c r="F84" s="17"/>
      <c r="G84" s="17"/>
      <c r="H84" s="17"/>
      <c r="I84" s="17"/>
      <c r="J84" s="17"/>
      <c r="K84" s="17"/>
      <c r="L84" s="17"/>
      <c r="M84" s="17"/>
      <c r="N84" s="17">
        <f>IF(F84&gt;='قوانین حقوق و دستمزد '!$C$2,'اطلاعات کارکنان '!K83,('اطلاعات کارکنان '!K83/'قوانین حقوق و دستمزد '!$C$2)*'حقوق و دستمزد '!F84)</f>
        <v>0</v>
      </c>
      <c r="O84" s="17"/>
      <c r="P84" s="23">
        <f>('اطلاعات کارکنان '!L83/'قوانین حقوق و دستمزد '!$C$2)*'حقوق و دستمزد '!F84</f>
        <v>0</v>
      </c>
      <c r="Q84" s="23">
        <f t="shared" si="14"/>
        <v>0</v>
      </c>
      <c r="R84" s="23">
        <f>('اطلاعات کارکنان '!H83/'قوانین حقوق و دستمزد '!$C$2)*'حقوق و دستمزد '!F84</f>
        <v>0</v>
      </c>
      <c r="S84" s="23">
        <f>(('اطلاعات کارکنان '!I83+'اطلاعات کارکنان '!G83)/'قوانین حقوق و دستمزد '!$C$2)*'حقوق و دستمزد '!F84</f>
        <v>0</v>
      </c>
      <c r="T84" s="23">
        <f>(H84*(E84/7.33)*'قوانین حقوق و دستمزد '!$C$10)+(G84*(E84/7.33)*'قوانین حقوق و دستمزد '!$C$9)</f>
        <v>0</v>
      </c>
      <c r="U84" s="23">
        <f t="shared" si="15"/>
        <v>0</v>
      </c>
      <c r="V84" s="23">
        <f t="shared" si="16"/>
        <v>0</v>
      </c>
      <c r="W84" s="23">
        <f t="shared" si="18"/>
        <v>0</v>
      </c>
      <c r="X84" s="23">
        <f>IF(E84&gt;'قوانین حقوق و دستمزد '!$C$21,(F84*'قوانین حقوق و دستمزد '!$C$21)+V84+T84+S84+O84,V84+T84+S84+Q84+O84+R84+P84)</f>
        <v>0</v>
      </c>
      <c r="Y84" s="23">
        <f t="shared" si="12"/>
        <v>0</v>
      </c>
      <c r="Z84" s="23">
        <f>'جدول محاسبه مالیات '!L134</f>
        <v>0</v>
      </c>
      <c r="AA84" s="23">
        <f t="shared" si="17"/>
        <v>0</v>
      </c>
      <c r="AB84" s="23">
        <f t="shared" si="19"/>
        <v>0</v>
      </c>
      <c r="AC84" s="23">
        <f t="shared" si="13"/>
        <v>0</v>
      </c>
    </row>
    <row r="85" spans="1:29" ht="21.75" customHeight="1" x14ac:dyDescent="0.2">
      <c r="A85" s="21">
        <v>81</v>
      </c>
      <c r="B85" s="21">
        <f>'اطلاعات کارکنان '!C84</f>
        <v>0</v>
      </c>
      <c r="C85" s="21">
        <f>'اطلاعات کارکنان '!B84</f>
        <v>0</v>
      </c>
      <c r="D85" s="21">
        <f>'اطلاعات کارکنان '!D84</f>
        <v>0</v>
      </c>
      <c r="E85" s="21">
        <f>'اطلاعات کارکنان '!F84</f>
        <v>0</v>
      </c>
      <c r="F85" s="16"/>
      <c r="G85" s="16"/>
      <c r="H85" s="16"/>
      <c r="I85" s="16"/>
      <c r="J85" s="16"/>
      <c r="K85" s="16"/>
      <c r="L85" s="16"/>
      <c r="M85" s="16"/>
      <c r="N85" s="21">
        <f>IF(F85&gt;='قوانین حقوق و دستمزد '!$C$2,'اطلاعات کارکنان '!K84,('اطلاعات کارکنان '!K84/'قوانین حقوق و دستمزد '!$C$2)*'حقوق و دستمزد '!F85)</f>
        <v>0</v>
      </c>
      <c r="O85" s="16"/>
      <c r="P85" s="21">
        <f>('اطلاعات کارکنان '!L84/'قوانین حقوق و دستمزد '!$C$2)*'حقوق و دستمزد '!F85</f>
        <v>0</v>
      </c>
      <c r="Q85" s="21">
        <f t="shared" si="14"/>
        <v>0</v>
      </c>
      <c r="R85" s="21">
        <f>('اطلاعات کارکنان '!H84/'قوانین حقوق و دستمزد '!$C$2)*'حقوق و دستمزد '!F85</f>
        <v>0</v>
      </c>
      <c r="S85" s="21">
        <f>(('اطلاعات کارکنان '!I84+'اطلاعات کارکنان '!G84)/'قوانین حقوق و دستمزد '!$C$2)*'حقوق و دستمزد '!F85</f>
        <v>0</v>
      </c>
      <c r="T85" s="21">
        <f>(H85*(E85/7.33)*'قوانین حقوق و دستمزد '!$C$10)+(G85*(E85/7.33)*'قوانین حقوق و دستمزد '!$C$9)</f>
        <v>0</v>
      </c>
      <c r="U85" s="21">
        <f t="shared" si="15"/>
        <v>0</v>
      </c>
      <c r="V85" s="21">
        <f t="shared" si="16"/>
        <v>0</v>
      </c>
      <c r="W85" s="22">
        <f t="shared" si="18"/>
        <v>0</v>
      </c>
      <c r="X85" s="22">
        <f>IF(E85&gt;'قوانین حقوق و دستمزد '!$C$21,(F85*'قوانین حقوق و دستمزد '!$C$21)+V85+T85+S85+O85,V85+T85+S85+Q85+O85+R85+P85)</f>
        <v>0</v>
      </c>
      <c r="Y85" s="22">
        <f t="shared" si="12"/>
        <v>0</v>
      </c>
      <c r="Z85" s="22">
        <f>'جدول محاسبه مالیات '!L135</f>
        <v>0</v>
      </c>
      <c r="AA85" s="22">
        <f t="shared" si="17"/>
        <v>0</v>
      </c>
      <c r="AB85" s="22">
        <f t="shared" si="19"/>
        <v>0</v>
      </c>
      <c r="AC85" s="22">
        <f t="shared" si="13"/>
        <v>0</v>
      </c>
    </row>
    <row r="86" spans="1:29" ht="21.75" customHeight="1" x14ac:dyDescent="0.2">
      <c r="A86" s="23">
        <v>82</v>
      </c>
      <c r="B86" s="23">
        <f>'اطلاعات کارکنان '!C85</f>
        <v>0</v>
      </c>
      <c r="C86" s="23">
        <f>'اطلاعات کارکنان '!B85</f>
        <v>0</v>
      </c>
      <c r="D86" s="23">
        <f>'اطلاعات کارکنان '!D85</f>
        <v>0</v>
      </c>
      <c r="E86" s="23">
        <f>'اطلاعات کارکنان '!F85</f>
        <v>0</v>
      </c>
      <c r="F86" s="17"/>
      <c r="G86" s="17"/>
      <c r="H86" s="17"/>
      <c r="I86" s="17"/>
      <c r="J86" s="17"/>
      <c r="K86" s="17"/>
      <c r="L86" s="17"/>
      <c r="M86" s="17"/>
      <c r="N86" s="17">
        <f>IF(F86&gt;='قوانین حقوق و دستمزد '!$C$2,'اطلاعات کارکنان '!K85,('اطلاعات کارکنان '!K85/'قوانین حقوق و دستمزد '!$C$2)*'حقوق و دستمزد '!F86)</f>
        <v>0</v>
      </c>
      <c r="O86" s="17"/>
      <c r="P86" s="23">
        <f>('اطلاعات کارکنان '!L85/'قوانین حقوق و دستمزد '!$C$2)*'حقوق و دستمزد '!F86</f>
        <v>0</v>
      </c>
      <c r="Q86" s="23">
        <f t="shared" si="14"/>
        <v>0</v>
      </c>
      <c r="R86" s="23">
        <f>('اطلاعات کارکنان '!H85/'قوانین حقوق و دستمزد '!$C$2)*'حقوق و دستمزد '!F86</f>
        <v>0</v>
      </c>
      <c r="S86" s="23">
        <f>(('اطلاعات کارکنان '!I85+'اطلاعات کارکنان '!G85)/'قوانین حقوق و دستمزد '!$C$2)*'حقوق و دستمزد '!F86</f>
        <v>0</v>
      </c>
      <c r="T86" s="23">
        <f>(H86*(E86/7.33)*'قوانین حقوق و دستمزد '!$C$10)+(G86*(E86/7.33)*'قوانین حقوق و دستمزد '!$C$9)</f>
        <v>0</v>
      </c>
      <c r="U86" s="23">
        <f t="shared" si="15"/>
        <v>0</v>
      </c>
      <c r="V86" s="23">
        <f t="shared" si="16"/>
        <v>0</v>
      </c>
      <c r="W86" s="23">
        <f t="shared" si="18"/>
        <v>0</v>
      </c>
      <c r="X86" s="23">
        <f>IF(E86&gt;'قوانین حقوق و دستمزد '!$C$21,(F86*'قوانین حقوق و دستمزد '!$C$21)+V86+T86+S86+O86,V86+T86+S86+Q86+O86+R86+P86)</f>
        <v>0</v>
      </c>
      <c r="Y86" s="23">
        <f t="shared" si="12"/>
        <v>0</v>
      </c>
      <c r="Z86" s="23">
        <f>'جدول محاسبه مالیات '!L136</f>
        <v>0</v>
      </c>
      <c r="AA86" s="23">
        <f t="shared" si="17"/>
        <v>0</v>
      </c>
      <c r="AB86" s="23">
        <f t="shared" si="19"/>
        <v>0</v>
      </c>
      <c r="AC86" s="23">
        <f t="shared" si="13"/>
        <v>0</v>
      </c>
    </row>
    <row r="87" spans="1:29" ht="21.75" customHeight="1" x14ac:dyDescent="0.2">
      <c r="A87" s="21">
        <v>83</v>
      </c>
      <c r="B87" s="21">
        <f>'اطلاعات کارکنان '!C86</f>
        <v>0</v>
      </c>
      <c r="C87" s="21">
        <f>'اطلاعات کارکنان '!B86</f>
        <v>0</v>
      </c>
      <c r="D87" s="21">
        <f>'اطلاعات کارکنان '!D86</f>
        <v>0</v>
      </c>
      <c r="E87" s="21">
        <f>'اطلاعات کارکنان '!F86</f>
        <v>0</v>
      </c>
      <c r="F87" s="16"/>
      <c r="G87" s="16"/>
      <c r="H87" s="16"/>
      <c r="I87" s="16"/>
      <c r="J87" s="16"/>
      <c r="K87" s="16"/>
      <c r="L87" s="16"/>
      <c r="M87" s="16"/>
      <c r="N87" s="21">
        <f>IF(F87&gt;='قوانین حقوق و دستمزد '!$C$2,'اطلاعات کارکنان '!K86,('اطلاعات کارکنان '!K86/'قوانین حقوق و دستمزد '!$C$2)*'حقوق و دستمزد '!F87)</f>
        <v>0</v>
      </c>
      <c r="O87" s="16"/>
      <c r="P87" s="21">
        <f>('اطلاعات کارکنان '!L86/'قوانین حقوق و دستمزد '!$C$2)*'حقوق و دستمزد '!F87</f>
        <v>0</v>
      </c>
      <c r="Q87" s="21">
        <f t="shared" si="14"/>
        <v>0</v>
      </c>
      <c r="R87" s="21">
        <f>('اطلاعات کارکنان '!H86/'قوانین حقوق و دستمزد '!$C$2)*'حقوق و دستمزد '!F87</f>
        <v>0</v>
      </c>
      <c r="S87" s="21">
        <f>(('اطلاعات کارکنان '!I86+'اطلاعات کارکنان '!G86)/'قوانین حقوق و دستمزد '!$C$2)*'حقوق و دستمزد '!F87</f>
        <v>0</v>
      </c>
      <c r="T87" s="21">
        <f>(H87*(E87/7.33)*'قوانین حقوق و دستمزد '!$C$10)+(G87*(E87/7.33)*'قوانین حقوق و دستمزد '!$C$9)</f>
        <v>0</v>
      </c>
      <c r="U87" s="21">
        <f t="shared" si="15"/>
        <v>0</v>
      </c>
      <c r="V87" s="21">
        <f t="shared" si="16"/>
        <v>0</v>
      </c>
      <c r="W87" s="22">
        <f t="shared" si="18"/>
        <v>0</v>
      </c>
      <c r="X87" s="22">
        <f>IF(E87&gt;'قوانین حقوق و دستمزد '!$C$21,(F87*'قوانین حقوق و دستمزد '!$C$21)+V87+T87+S87+O87,V87+T87+S87+Q87+O87+R87+P87)</f>
        <v>0</v>
      </c>
      <c r="Y87" s="22">
        <f t="shared" si="12"/>
        <v>0</v>
      </c>
      <c r="Z87" s="22">
        <f>'جدول محاسبه مالیات '!L137</f>
        <v>0</v>
      </c>
      <c r="AA87" s="22">
        <f t="shared" si="17"/>
        <v>0</v>
      </c>
      <c r="AB87" s="22">
        <f t="shared" si="19"/>
        <v>0</v>
      </c>
      <c r="AC87" s="22">
        <f t="shared" si="13"/>
        <v>0</v>
      </c>
    </row>
    <row r="88" spans="1:29" ht="21.75" customHeight="1" x14ac:dyDescent="0.2">
      <c r="A88" s="23">
        <v>84</v>
      </c>
      <c r="B88" s="23">
        <f>'اطلاعات کارکنان '!C87</f>
        <v>0</v>
      </c>
      <c r="C88" s="23">
        <f>'اطلاعات کارکنان '!B87</f>
        <v>0</v>
      </c>
      <c r="D88" s="23">
        <f>'اطلاعات کارکنان '!D87</f>
        <v>0</v>
      </c>
      <c r="E88" s="23">
        <f>'اطلاعات کارکنان '!F87</f>
        <v>0</v>
      </c>
      <c r="F88" s="17"/>
      <c r="G88" s="17"/>
      <c r="H88" s="17"/>
      <c r="I88" s="17"/>
      <c r="J88" s="17"/>
      <c r="K88" s="17"/>
      <c r="L88" s="17"/>
      <c r="M88" s="17"/>
      <c r="N88" s="17">
        <f>IF(F88&gt;='قوانین حقوق و دستمزد '!$C$2,'اطلاعات کارکنان '!K87,('اطلاعات کارکنان '!K87/'قوانین حقوق و دستمزد '!$C$2)*'حقوق و دستمزد '!F88)</f>
        <v>0</v>
      </c>
      <c r="O88" s="17"/>
      <c r="P88" s="23">
        <f>('اطلاعات کارکنان '!L87/'قوانین حقوق و دستمزد '!$C$2)*'حقوق و دستمزد '!F88</f>
        <v>0</v>
      </c>
      <c r="Q88" s="23">
        <f t="shared" si="14"/>
        <v>0</v>
      </c>
      <c r="R88" s="23">
        <f>('اطلاعات کارکنان '!H87/'قوانین حقوق و دستمزد '!$C$2)*'حقوق و دستمزد '!F88</f>
        <v>0</v>
      </c>
      <c r="S88" s="23">
        <f>(('اطلاعات کارکنان '!I87+'اطلاعات کارکنان '!G87)/'قوانین حقوق و دستمزد '!$C$2)*'حقوق و دستمزد '!F88</f>
        <v>0</v>
      </c>
      <c r="T88" s="23">
        <f>(H88*(E88/7.33)*'قوانین حقوق و دستمزد '!$C$10)+(G88*(E88/7.33)*'قوانین حقوق و دستمزد '!$C$9)</f>
        <v>0</v>
      </c>
      <c r="U88" s="23">
        <f t="shared" si="15"/>
        <v>0</v>
      </c>
      <c r="V88" s="23">
        <f t="shared" si="16"/>
        <v>0</v>
      </c>
      <c r="W88" s="23">
        <f t="shared" si="18"/>
        <v>0</v>
      </c>
      <c r="X88" s="23">
        <f>IF(E88&gt;'قوانین حقوق و دستمزد '!$C$21,(F88*'قوانین حقوق و دستمزد '!$C$21)+V88+T88+S88+O88,V88+T88+S88+Q88+O88+R88+P88)</f>
        <v>0</v>
      </c>
      <c r="Y88" s="23">
        <f t="shared" si="12"/>
        <v>0</v>
      </c>
      <c r="Z88" s="23">
        <f>'جدول محاسبه مالیات '!L138</f>
        <v>0</v>
      </c>
      <c r="AA88" s="23">
        <f t="shared" si="17"/>
        <v>0</v>
      </c>
      <c r="AB88" s="23">
        <f t="shared" si="19"/>
        <v>0</v>
      </c>
      <c r="AC88" s="23">
        <f t="shared" si="13"/>
        <v>0</v>
      </c>
    </row>
    <row r="89" spans="1:29" ht="21.75" customHeight="1" x14ac:dyDescent="0.2">
      <c r="A89" s="21">
        <v>85</v>
      </c>
      <c r="B89" s="21">
        <f>'اطلاعات کارکنان '!C88</f>
        <v>0</v>
      </c>
      <c r="C89" s="21">
        <f>'اطلاعات کارکنان '!B88</f>
        <v>0</v>
      </c>
      <c r="D89" s="21">
        <f>'اطلاعات کارکنان '!D88</f>
        <v>0</v>
      </c>
      <c r="E89" s="21">
        <f>'اطلاعات کارکنان '!F88</f>
        <v>0</v>
      </c>
      <c r="F89" s="16"/>
      <c r="G89" s="16"/>
      <c r="H89" s="16"/>
      <c r="I89" s="16"/>
      <c r="J89" s="16"/>
      <c r="K89" s="16"/>
      <c r="L89" s="16"/>
      <c r="M89" s="16"/>
      <c r="N89" s="21">
        <f>IF(F89&gt;='قوانین حقوق و دستمزد '!$C$2,'اطلاعات کارکنان '!K88,('اطلاعات کارکنان '!K88/'قوانین حقوق و دستمزد '!$C$2)*'حقوق و دستمزد '!F89)</f>
        <v>0</v>
      </c>
      <c r="O89" s="16"/>
      <c r="P89" s="21">
        <f>('اطلاعات کارکنان '!L88/'قوانین حقوق و دستمزد '!$C$2)*'حقوق و دستمزد '!F89</f>
        <v>0</v>
      </c>
      <c r="Q89" s="21">
        <f t="shared" si="14"/>
        <v>0</v>
      </c>
      <c r="R89" s="21">
        <f>('اطلاعات کارکنان '!H88/'قوانین حقوق و دستمزد '!$C$2)*'حقوق و دستمزد '!F89</f>
        <v>0</v>
      </c>
      <c r="S89" s="21">
        <f>(('اطلاعات کارکنان '!I88+'اطلاعات کارکنان '!G88)/'قوانین حقوق و دستمزد '!$C$2)*'حقوق و دستمزد '!F89</f>
        <v>0</v>
      </c>
      <c r="T89" s="21">
        <f>(H89*(E89/7.33)*'قوانین حقوق و دستمزد '!$C$10)+(G89*(E89/7.33)*'قوانین حقوق و دستمزد '!$C$9)</f>
        <v>0</v>
      </c>
      <c r="U89" s="21">
        <f t="shared" si="15"/>
        <v>0</v>
      </c>
      <c r="V89" s="21">
        <f t="shared" si="16"/>
        <v>0</v>
      </c>
      <c r="W89" s="22">
        <f t="shared" si="18"/>
        <v>0</v>
      </c>
      <c r="X89" s="22">
        <f>IF(E89&gt;'قوانین حقوق و دستمزد '!$C$21,(F89*'قوانین حقوق و دستمزد '!$C$21)+V89+T89+S89+O89,V89+T89+S89+Q89+O89+R89+P89)</f>
        <v>0</v>
      </c>
      <c r="Y89" s="22">
        <f t="shared" si="12"/>
        <v>0</v>
      </c>
      <c r="Z89" s="22">
        <f>'جدول محاسبه مالیات '!L139</f>
        <v>0</v>
      </c>
      <c r="AA89" s="22">
        <f t="shared" si="17"/>
        <v>0</v>
      </c>
      <c r="AB89" s="22">
        <f t="shared" si="19"/>
        <v>0</v>
      </c>
      <c r="AC89" s="22">
        <f t="shared" si="13"/>
        <v>0</v>
      </c>
    </row>
    <row r="90" spans="1:29" ht="21.75" customHeight="1" x14ac:dyDescent="0.2">
      <c r="A90" s="23">
        <v>86</v>
      </c>
      <c r="B90" s="23">
        <f>'اطلاعات کارکنان '!C89</f>
        <v>0</v>
      </c>
      <c r="C90" s="23">
        <f>'اطلاعات کارکنان '!B89</f>
        <v>0</v>
      </c>
      <c r="D90" s="23">
        <f>'اطلاعات کارکنان '!D89</f>
        <v>0</v>
      </c>
      <c r="E90" s="23">
        <f>'اطلاعات کارکنان '!F89</f>
        <v>0</v>
      </c>
      <c r="F90" s="17"/>
      <c r="G90" s="17"/>
      <c r="H90" s="17"/>
      <c r="I90" s="17"/>
      <c r="J90" s="17"/>
      <c r="K90" s="17"/>
      <c r="L90" s="17"/>
      <c r="M90" s="17"/>
      <c r="N90" s="17">
        <f>IF(F90&gt;='قوانین حقوق و دستمزد '!$C$2,'اطلاعات کارکنان '!K89,('اطلاعات کارکنان '!K89/'قوانین حقوق و دستمزد '!$C$2)*'حقوق و دستمزد '!F90)</f>
        <v>0</v>
      </c>
      <c r="O90" s="17"/>
      <c r="P90" s="23">
        <f>('اطلاعات کارکنان '!L89/'قوانین حقوق و دستمزد '!$C$2)*'حقوق و دستمزد '!F90</f>
        <v>0</v>
      </c>
      <c r="Q90" s="23">
        <f t="shared" si="14"/>
        <v>0</v>
      </c>
      <c r="R90" s="23">
        <f>('اطلاعات کارکنان '!H89/'قوانین حقوق و دستمزد '!$C$2)*'حقوق و دستمزد '!F90</f>
        <v>0</v>
      </c>
      <c r="S90" s="23">
        <f>(('اطلاعات کارکنان '!I89+'اطلاعات کارکنان '!G89)/'قوانین حقوق و دستمزد '!$C$2)*'حقوق و دستمزد '!F90</f>
        <v>0</v>
      </c>
      <c r="T90" s="23">
        <f>(H90*(E90/7.33)*'قوانین حقوق و دستمزد '!$C$10)+(G90*(E90/7.33)*'قوانین حقوق و دستمزد '!$C$9)</f>
        <v>0</v>
      </c>
      <c r="U90" s="23">
        <f t="shared" si="15"/>
        <v>0</v>
      </c>
      <c r="V90" s="23">
        <f t="shared" si="16"/>
        <v>0</v>
      </c>
      <c r="W90" s="23">
        <f t="shared" si="18"/>
        <v>0</v>
      </c>
      <c r="X90" s="23">
        <f>IF(E90&gt;'قوانین حقوق و دستمزد '!$C$21,(F90*'قوانین حقوق و دستمزد '!$C$21)+V90+T90+S90+O90,V90+T90+S90+Q90+O90+R90+P90)</f>
        <v>0</v>
      </c>
      <c r="Y90" s="23">
        <f t="shared" si="12"/>
        <v>0</v>
      </c>
      <c r="Z90" s="23">
        <f>'جدول محاسبه مالیات '!L140</f>
        <v>0</v>
      </c>
      <c r="AA90" s="23">
        <f t="shared" si="17"/>
        <v>0</v>
      </c>
      <c r="AB90" s="23">
        <f t="shared" si="19"/>
        <v>0</v>
      </c>
      <c r="AC90" s="23">
        <f t="shared" si="13"/>
        <v>0</v>
      </c>
    </row>
    <row r="91" spans="1:29" ht="21.75" customHeight="1" x14ac:dyDescent="0.2">
      <c r="A91" s="21">
        <v>87</v>
      </c>
      <c r="B91" s="21">
        <f>'اطلاعات کارکنان '!C90</f>
        <v>0</v>
      </c>
      <c r="C91" s="21">
        <f>'اطلاعات کارکنان '!B90</f>
        <v>0</v>
      </c>
      <c r="D91" s="21">
        <f>'اطلاعات کارکنان '!D90</f>
        <v>0</v>
      </c>
      <c r="E91" s="21">
        <f>'اطلاعات کارکنان '!F90</f>
        <v>0</v>
      </c>
      <c r="F91" s="16"/>
      <c r="G91" s="16"/>
      <c r="H91" s="16"/>
      <c r="I91" s="16"/>
      <c r="J91" s="16"/>
      <c r="K91" s="16"/>
      <c r="L91" s="16"/>
      <c r="M91" s="16"/>
      <c r="N91" s="21">
        <f>IF(F91&gt;='قوانین حقوق و دستمزد '!$C$2,'اطلاعات کارکنان '!K90,('اطلاعات کارکنان '!K90/'قوانین حقوق و دستمزد '!$C$2)*'حقوق و دستمزد '!F91)</f>
        <v>0</v>
      </c>
      <c r="O91" s="16"/>
      <c r="P91" s="21">
        <f>('اطلاعات کارکنان '!L90/'قوانین حقوق و دستمزد '!$C$2)*'حقوق و دستمزد '!F91</f>
        <v>0</v>
      </c>
      <c r="Q91" s="21">
        <f t="shared" si="14"/>
        <v>0</v>
      </c>
      <c r="R91" s="21">
        <f>('اطلاعات کارکنان '!H90/'قوانین حقوق و دستمزد '!$C$2)*'حقوق و دستمزد '!F91</f>
        <v>0</v>
      </c>
      <c r="S91" s="21">
        <f>(('اطلاعات کارکنان '!I90+'اطلاعات کارکنان '!G90)/'قوانین حقوق و دستمزد '!$C$2)*'حقوق و دستمزد '!F91</f>
        <v>0</v>
      </c>
      <c r="T91" s="21">
        <f>(H91*(E91/7.33)*'قوانین حقوق و دستمزد '!$C$10)+(G91*(E91/7.33)*'قوانین حقوق و دستمزد '!$C$9)</f>
        <v>0</v>
      </c>
      <c r="U91" s="21">
        <f t="shared" si="15"/>
        <v>0</v>
      </c>
      <c r="V91" s="21">
        <f t="shared" si="16"/>
        <v>0</v>
      </c>
      <c r="W91" s="22">
        <f t="shared" si="18"/>
        <v>0</v>
      </c>
      <c r="X91" s="22">
        <f>IF(E91&gt;'قوانین حقوق و دستمزد '!$C$21,(F91*'قوانین حقوق و دستمزد '!$C$21)+V91+T91+S91+O91,V91+T91+S91+Q91+O91+R91+P91)</f>
        <v>0</v>
      </c>
      <c r="Y91" s="22">
        <f t="shared" si="12"/>
        <v>0</v>
      </c>
      <c r="Z91" s="22">
        <f>'جدول محاسبه مالیات '!L141</f>
        <v>0</v>
      </c>
      <c r="AA91" s="22">
        <f t="shared" si="17"/>
        <v>0</v>
      </c>
      <c r="AB91" s="22">
        <f t="shared" si="19"/>
        <v>0</v>
      </c>
      <c r="AC91" s="22">
        <f t="shared" si="13"/>
        <v>0</v>
      </c>
    </row>
    <row r="92" spans="1:29" ht="21.75" customHeight="1" x14ac:dyDescent="0.2">
      <c r="A92" s="23">
        <v>88</v>
      </c>
      <c r="B92" s="23">
        <f>'اطلاعات کارکنان '!C91</f>
        <v>0</v>
      </c>
      <c r="C92" s="23">
        <f>'اطلاعات کارکنان '!B91</f>
        <v>0</v>
      </c>
      <c r="D92" s="23">
        <f>'اطلاعات کارکنان '!D91</f>
        <v>0</v>
      </c>
      <c r="E92" s="23">
        <f>'اطلاعات کارکنان '!F91</f>
        <v>0</v>
      </c>
      <c r="F92" s="17"/>
      <c r="G92" s="17"/>
      <c r="H92" s="17"/>
      <c r="I92" s="17"/>
      <c r="J92" s="17"/>
      <c r="K92" s="17"/>
      <c r="L92" s="17"/>
      <c r="M92" s="17"/>
      <c r="N92" s="17">
        <f>IF(F92&gt;='قوانین حقوق و دستمزد '!$C$2,'اطلاعات کارکنان '!K91,('اطلاعات کارکنان '!K91/'قوانین حقوق و دستمزد '!$C$2)*'حقوق و دستمزد '!F92)</f>
        <v>0</v>
      </c>
      <c r="O92" s="17"/>
      <c r="P92" s="23">
        <f>('اطلاعات کارکنان '!L91/'قوانین حقوق و دستمزد '!$C$2)*'حقوق و دستمزد '!F92</f>
        <v>0</v>
      </c>
      <c r="Q92" s="23">
        <f t="shared" si="14"/>
        <v>0</v>
      </c>
      <c r="R92" s="23">
        <f>('اطلاعات کارکنان '!H91/'قوانین حقوق و دستمزد '!$C$2)*'حقوق و دستمزد '!F92</f>
        <v>0</v>
      </c>
      <c r="S92" s="23">
        <f>(('اطلاعات کارکنان '!I91+'اطلاعات کارکنان '!G91)/'قوانین حقوق و دستمزد '!$C$2)*'حقوق و دستمزد '!F92</f>
        <v>0</v>
      </c>
      <c r="T92" s="23">
        <f>(H92*(E92/7.33)*'قوانین حقوق و دستمزد '!$C$10)+(G92*(E92/7.33)*'قوانین حقوق و دستمزد '!$C$9)</f>
        <v>0</v>
      </c>
      <c r="U92" s="23">
        <f t="shared" si="15"/>
        <v>0</v>
      </c>
      <c r="V92" s="23">
        <f t="shared" si="16"/>
        <v>0</v>
      </c>
      <c r="W92" s="23">
        <f t="shared" si="18"/>
        <v>0</v>
      </c>
      <c r="X92" s="23">
        <f>IF(E92&gt;'قوانین حقوق و دستمزد '!$C$21,(F92*'قوانین حقوق و دستمزد '!$C$21)+V92+T92+S92+O92,V92+T92+S92+Q92+O92+R92+P92)</f>
        <v>0</v>
      </c>
      <c r="Y92" s="23">
        <f t="shared" si="12"/>
        <v>0</v>
      </c>
      <c r="Z92" s="23">
        <f>'جدول محاسبه مالیات '!L142</f>
        <v>0</v>
      </c>
      <c r="AA92" s="23">
        <f t="shared" si="17"/>
        <v>0</v>
      </c>
      <c r="AB92" s="23">
        <f t="shared" si="19"/>
        <v>0</v>
      </c>
      <c r="AC92" s="23">
        <f t="shared" si="13"/>
        <v>0</v>
      </c>
    </row>
    <row r="93" spans="1:29" ht="21.75" customHeight="1" x14ac:dyDescent="0.2">
      <c r="A93" s="21">
        <v>89</v>
      </c>
      <c r="B93" s="21">
        <f>'اطلاعات کارکنان '!C92</f>
        <v>0</v>
      </c>
      <c r="C93" s="21">
        <f>'اطلاعات کارکنان '!B92</f>
        <v>0</v>
      </c>
      <c r="D93" s="21">
        <f>'اطلاعات کارکنان '!D92</f>
        <v>0</v>
      </c>
      <c r="E93" s="21">
        <f>'اطلاعات کارکنان '!F92</f>
        <v>0</v>
      </c>
      <c r="F93" s="16"/>
      <c r="G93" s="16"/>
      <c r="H93" s="16"/>
      <c r="I93" s="16"/>
      <c r="J93" s="16"/>
      <c r="K93" s="16"/>
      <c r="L93" s="16"/>
      <c r="M93" s="16"/>
      <c r="N93" s="21">
        <f>IF(F93&gt;='قوانین حقوق و دستمزد '!$C$2,'اطلاعات کارکنان '!K92,('اطلاعات کارکنان '!K92/'قوانین حقوق و دستمزد '!$C$2)*'حقوق و دستمزد '!F93)</f>
        <v>0</v>
      </c>
      <c r="O93" s="16"/>
      <c r="P93" s="21">
        <f>('اطلاعات کارکنان '!L92/'قوانین حقوق و دستمزد '!$C$2)*'حقوق و دستمزد '!F93</f>
        <v>0</v>
      </c>
      <c r="Q93" s="21">
        <f t="shared" si="14"/>
        <v>0</v>
      </c>
      <c r="R93" s="21">
        <f>('اطلاعات کارکنان '!H92/'قوانین حقوق و دستمزد '!$C$2)*'حقوق و دستمزد '!F93</f>
        <v>0</v>
      </c>
      <c r="S93" s="21">
        <f>(('اطلاعات کارکنان '!I92+'اطلاعات کارکنان '!G92)/'قوانین حقوق و دستمزد '!$C$2)*'حقوق و دستمزد '!F93</f>
        <v>0</v>
      </c>
      <c r="T93" s="21">
        <f>(H93*(E93/7.33)*'قوانین حقوق و دستمزد '!$C$10)+(G93*(E93/7.33)*'قوانین حقوق و دستمزد '!$C$9)</f>
        <v>0</v>
      </c>
      <c r="U93" s="21">
        <f t="shared" si="15"/>
        <v>0</v>
      </c>
      <c r="V93" s="21">
        <f t="shared" si="16"/>
        <v>0</v>
      </c>
      <c r="W93" s="22">
        <f t="shared" si="18"/>
        <v>0</v>
      </c>
      <c r="X93" s="22">
        <f>IF(E93&gt;'قوانین حقوق و دستمزد '!$C$21,(F93*'قوانین حقوق و دستمزد '!$C$21)+V93+T93+S93+O93,V93+T93+S93+Q93+O93+R93+P93)</f>
        <v>0</v>
      </c>
      <c r="Y93" s="22">
        <f t="shared" si="12"/>
        <v>0</v>
      </c>
      <c r="Z93" s="22">
        <f>'جدول محاسبه مالیات '!L143</f>
        <v>0</v>
      </c>
      <c r="AA93" s="22">
        <f t="shared" si="17"/>
        <v>0</v>
      </c>
      <c r="AB93" s="22">
        <f t="shared" si="19"/>
        <v>0</v>
      </c>
      <c r="AC93" s="22">
        <f t="shared" si="13"/>
        <v>0</v>
      </c>
    </row>
    <row r="94" spans="1:29" ht="21.75" customHeight="1" x14ac:dyDescent="0.2">
      <c r="A94" s="23">
        <v>90</v>
      </c>
      <c r="B94" s="23">
        <f>'اطلاعات کارکنان '!C93</f>
        <v>0</v>
      </c>
      <c r="C94" s="23">
        <f>'اطلاعات کارکنان '!B93</f>
        <v>0</v>
      </c>
      <c r="D94" s="23">
        <f>'اطلاعات کارکنان '!D93</f>
        <v>0</v>
      </c>
      <c r="E94" s="23">
        <f>'اطلاعات کارکنان '!F93</f>
        <v>0</v>
      </c>
      <c r="F94" s="17"/>
      <c r="G94" s="17"/>
      <c r="H94" s="17"/>
      <c r="I94" s="17"/>
      <c r="J94" s="17"/>
      <c r="K94" s="17"/>
      <c r="L94" s="17"/>
      <c r="M94" s="17"/>
      <c r="N94" s="17">
        <f>IF(F94&gt;='قوانین حقوق و دستمزد '!$C$2,'اطلاعات کارکنان '!K93,('اطلاعات کارکنان '!K93/'قوانین حقوق و دستمزد '!$C$2)*'حقوق و دستمزد '!F94)</f>
        <v>0</v>
      </c>
      <c r="O94" s="17"/>
      <c r="P94" s="23">
        <f>('اطلاعات کارکنان '!L93/'قوانین حقوق و دستمزد '!$C$2)*'حقوق و دستمزد '!F94</f>
        <v>0</v>
      </c>
      <c r="Q94" s="23">
        <f t="shared" si="14"/>
        <v>0</v>
      </c>
      <c r="R94" s="23">
        <f>('اطلاعات کارکنان '!H93/'قوانین حقوق و دستمزد '!$C$2)*'حقوق و دستمزد '!F94</f>
        <v>0</v>
      </c>
      <c r="S94" s="23">
        <f>(('اطلاعات کارکنان '!I93+'اطلاعات کارکنان '!G93)/'قوانین حقوق و دستمزد '!$C$2)*'حقوق و دستمزد '!F94</f>
        <v>0</v>
      </c>
      <c r="T94" s="23">
        <f>(H94*(E94/7.33)*'قوانین حقوق و دستمزد '!$C$10)+(G94*(E94/7.33)*'قوانین حقوق و دستمزد '!$C$9)</f>
        <v>0</v>
      </c>
      <c r="U94" s="23">
        <f t="shared" si="15"/>
        <v>0</v>
      </c>
      <c r="V94" s="23">
        <f t="shared" si="16"/>
        <v>0</v>
      </c>
      <c r="W94" s="23">
        <f t="shared" si="18"/>
        <v>0</v>
      </c>
      <c r="X94" s="23">
        <f>IF(E94&gt;'قوانین حقوق و دستمزد '!$C$21,(F94*'قوانین حقوق و دستمزد '!$C$21)+V94+T94+S94+O94,V94+T94+S94+Q94+O94+R94+P94)</f>
        <v>0</v>
      </c>
      <c r="Y94" s="23">
        <f t="shared" si="12"/>
        <v>0</v>
      </c>
      <c r="Z94" s="23">
        <f>'جدول محاسبه مالیات '!L144</f>
        <v>0</v>
      </c>
      <c r="AA94" s="23">
        <f t="shared" si="17"/>
        <v>0</v>
      </c>
      <c r="AB94" s="23">
        <f t="shared" si="19"/>
        <v>0</v>
      </c>
      <c r="AC94" s="23">
        <f t="shared" si="13"/>
        <v>0</v>
      </c>
    </row>
    <row r="95" spans="1:29" ht="21.75" customHeight="1" x14ac:dyDescent="0.2">
      <c r="A95" s="21">
        <v>91</v>
      </c>
      <c r="B95" s="21">
        <f>'اطلاعات کارکنان '!C94</f>
        <v>0</v>
      </c>
      <c r="C95" s="21">
        <f>'اطلاعات کارکنان '!B94</f>
        <v>0</v>
      </c>
      <c r="D95" s="21">
        <f>'اطلاعات کارکنان '!D94</f>
        <v>0</v>
      </c>
      <c r="E95" s="21">
        <f>'اطلاعات کارکنان '!F94</f>
        <v>0</v>
      </c>
      <c r="F95" s="16"/>
      <c r="G95" s="16"/>
      <c r="H95" s="16"/>
      <c r="I95" s="16"/>
      <c r="J95" s="16"/>
      <c r="K95" s="16"/>
      <c r="L95" s="16"/>
      <c r="M95" s="16"/>
      <c r="N95" s="21">
        <f>IF(F95&gt;='قوانین حقوق و دستمزد '!$C$2,'اطلاعات کارکنان '!K94,('اطلاعات کارکنان '!K94/'قوانین حقوق و دستمزد '!$C$2)*'حقوق و دستمزد '!F95)</f>
        <v>0</v>
      </c>
      <c r="O95" s="16"/>
      <c r="P95" s="21">
        <f>('اطلاعات کارکنان '!L94/'قوانین حقوق و دستمزد '!$C$2)*'حقوق و دستمزد '!F95</f>
        <v>0</v>
      </c>
      <c r="Q95" s="21">
        <f t="shared" si="14"/>
        <v>0</v>
      </c>
      <c r="R95" s="21">
        <f>('اطلاعات کارکنان '!H94/'قوانین حقوق و دستمزد '!$C$2)*'حقوق و دستمزد '!F95</f>
        <v>0</v>
      </c>
      <c r="S95" s="21">
        <f>(('اطلاعات کارکنان '!I94+'اطلاعات کارکنان '!G94)/'قوانین حقوق و دستمزد '!$C$2)*'حقوق و دستمزد '!F95</f>
        <v>0</v>
      </c>
      <c r="T95" s="21">
        <f>(H95*(E95/7.33)*'قوانین حقوق و دستمزد '!$C$10)+(G95*(E95/7.33)*'قوانین حقوق و دستمزد '!$C$9)</f>
        <v>0</v>
      </c>
      <c r="U95" s="21">
        <f t="shared" si="15"/>
        <v>0</v>
      </c>
      <c r="V95" s="21">
        <f t="shared" si="16"/>
        <v>0</v>
      </c>
      <c r="W95" s="22">
        <f t="shared" si="18"/>
        <v>0</v>
      </c>
      <c r="X95" s="22">
        <f>IF(E95&gt;'قوانین حقوق و دستمزد '!$C$21,(F95*'قوانین حقوق و دستمزد '!$C$21)+V95+T95+S95+O95,V95+T95+S95+Q95+O95+R95+P95)</f>
        <v>0</v>
      </c>
      <c r="Y95" s="22">
        <f t="shared" si="12"/>
        <v>0</v>
      </c>
      <c r="Z95" s="22">
        <f>'جدول محاسبه مالیات '!L145</f>
        <v>0</v>
      </c>
      <c r="AA95" s="22">
        <f t="shared" si="17"/>
        <v>0</v>
      </c>
      <c r="AB95" s="22">
        <f t="shared" si="19"/>
        <v>0</v>
      </c>
      <c r="AC95" s="22">
        <f t="shared" si="13"/>
        <v>0</v>
      </c>
    </row>
    <row r="96" spans="1:29" ht="21.75" customHeight="1" x14ac:dyDescent="0.2">
      <c r="A96" s="23">
        <v>92</v>
      </c>
      <c r="B96" s="23">
        <f>'اطلاعات کارکنان '!C95</f>
        <v>0</v>
      </c>
      <c r="C96" s="23">
        <f>'اطلاعات کارکنان '!B95</f>
        <v>0</v>
      </c>
      <c r="D96" s="23">
        <f>'اطلاعات کارکنان '!D95</f>
        <v>0</v>
      </c>
      <c r="E96" s="23">
        <f>'اطلاعات کارکنان '!F95</f>
        <v>0</v>
      </c>
      <c r="F96" s="17"/>
      <c r="G96" s="17"/>
      <c r="H96" s="17"/>
      <c r="I96" s="17"/>
      <c r="J96" s="17"/>
      <c r="K96" s="17"/>
      <c r="L96" s="17"/>
      <c r="M96" s="17"/>
      <c r="N96" s="17">
        <f>IF(F96&gt;='قوانین حقوق و دستمزد '!$C$2,'اطلاعات کارکنان '!K95,('اطلاعات کارکنان '!K95/'قوانین حقوق و دستمزد '!$C$2)*'حقوق و دستمزد '!F96)</f>
        <v>0</v>
      </c>
      <c r="O96" s="17"/>
      <c r="P96" s="23">
        <f>('اطلاعات کارکنان '!L95/'قوانین حقوق و دستمزد '!$C$2)*'حقوق و دستمزد '!F96</f>
        <v>0</v>
      </c>
      <c r="Q96" s="23">
        <f t="shared" si="14"/>
        <v>0</v>
      </c>
      <c r="R96" s="23">
        <f>('اطلاعات کارکنان '!H95/'قوانین حقوق و دستمزد '!$C$2)*'حقوق و دستمزد '!F96</f>
        <v>0</v>
      </c>
      <c r="S96" s="23">
        <f>(('اطلاعات کارکنان '!I95+'اطلاعات کارکنان '!G95)/'قوانین حقوق و دستمزد '!$C$2)*'حقوق و دستمزد '!F96</f>
        <v>0</v>
      </c>
      <c r="T96" s="23">
        <f>(H96*(E96/7.33)*'قوانین حقوق و دستمزد '!$C$10)+(G96*(E96/7.33)*'قوانین حقوق و دستمزد '!$C$9)</f>
        <v>0</v>
      </c>
      <c r="U96" s="23">
        <f t="shared" si="15"/>
        <v>0</v>
      </c>
      <c r="V96" s="23">
        <f t="shared" si="16"/>
        <v>0</v>
      </c>
      <c r="W96" s="23">
        <f t="shared" si="18"/>
        <v>0</v>
      </c>
      <c r="X96" s="23">
        <f>IF(E96&gt;'قوانین حقوق و دستمزد '!$C$21,(F96*'قوانین حقوق و دستمزد '!$C$21)+V96+T96+S96+O96,V96+T96+S96+Q96+O96+R96+P96)</f>
        <v>0</v>
      </c>
      <c r="Y96" s="23">
        <f t="shared" si="12"/>
        <v>0</v>
      </c>
      <c r="Z96" s="23">
        <f>'جدول محاسبه مالیات '!L146</f>
        <v>0</v>
      </c>
      <c r="AA96" s="23">
        <f t="shared" si="17"/>
        <v>0</v>
      </c>
      <c r="AB96" s="23">
        <f t="shared" si="19"/>
        <v>0</v>
      </c>
      <c r="AC96" s="23">
        <f t="shared" si="13"/>
        <v>0</v>
      </c>
    </row>
    <row r="97" spans="1:33" ht="21.75" customHeight="1" x14ac:dyDescent="0.2">
      <c r="A97" s="21">
        <v>93</v>
      </c>
      <c r="B97" s="21">
        <f>'اطلاعات کارکنان '!C96</f>
        <v>0</v>
      </c>
      <c r="C97" s="21">
        <f>'اطلاعات کارکنان '!B96</f>
        <v>0</v>
      </c>
      <c r="D97" s="21">
        <f>'اطلاعات کارکنان '!D96</f>
        <v>0</v>
      </c>
      <c r="E97" s="21">
        <f>'اطلاعات کارکنان '!F96</f>
        <v>0</v>
      </c>
      <c r="F97" s="16"/>
      <c r="G97" s="16"/>
      <c r="H97" s="16"/>
      <c r="I97" s="16"/>
      <c r="J97" s="16"/>
      <c r="K97" s="16"/>
      <c r="L97" s="16"/>
      <c r="M97" s="16"/>
      <c r="N97" s="21">
        <f>IF(F97&gt;='قوانین حقوق و دستمزد '!$C$2,'اطلاعات کارکنان '!K96,('اطلاعات کارکنان '!K96/'قوانین حقوق و دستمزد '!$C$2)*'حقوق و دستمزد '!F97)</f>
        <v>0</v>
      </c>
      <c r="O97" s="16"/>
      <c r="P97" s="21">
        <f>('اطلاعات کارکنان '!L96/'قوانین حقوق و دستمزد '!$C$2)*'حقوق و دستمزد '!F97</f>
        <v>0</v>
      </c>
      <c r="Q97" s="21">
        <f t="shared" si="14"/>
        <v>0</v>
      </c>
      <c r="R97" s="21">
        <f>('اطلاعات کارکنان '!H96/'قوانین حقوق و دستمزد '!$C$2)*'حقوق و دستمزد '!F97</f>
        <v>0</v>
      </c>
      <c r="S97" s="21">
        <f>(('اطلاعات کارکنان '!I96+'اطلاعات کارکنان '!G96)/'قوانین حقوق و دستمزد '!$C$2)*'حقوق و دستمزد '!F97</f>
        <v>0</v>
      </c>
      <c r="T97" s="21">
        <f>(H97*(E97/7.33)*'قوانین حقوق و دستمزد '!$C$10)+(G97*(E97/7.33)*'قوانین حقوق و دستمزد '!$C$9)</f>
        <v>0</v>
      </c>
      <c r="U97" s="21">
        <f t="shared" si="15"/>
        <v>0</v>
      </c>
      <c r="V97" s="21">
        <f t="shared" si="16"/>
        <v>0</v>
      </c>
      <c r="W97" s="22">
        <f t="shared" si="18"/>
        <v>0</v>
      </c>
      <c r="X97" s="22">
        <f>IF(E97&gt;'قوانین حقوق و دستمزد '!$C$21,(F97*'قوانین حقوق و دستمزد '!$C$21)+V97+T97+S97+O97,V97+T97+S97+Q97+O97+R97+P97)</f>
        <v>0</v>
      </c>
      <c r="Y97" s="22">
        <f t="shared" si="12"/>
        <v>0</v>
      </c>
      <c r="Z97" s="22">
        <f>'جدول محاسبه مالیات '!L147</f>
        <v>0</v>
      </c>
      <c r="AA97" s="22">
        <f t="shared" si="17"/>
        <v>0</v>
      </c>
      <c r="AB97" s="22">
        <f t="shared" si="19"/>
        <v>0</v>
      </c>
      <c r="AC97" s="22">
        <f t="shared" si="13"/>
        <v>0</v>
      </c>
    </row>
    <row r="98" spans="1:33" ht="21.75" customHeight="1" x14ac:dyDescent="0.2">
      <c r="A98" s="23">
        <v>94</v>
      </c>
      <c r="B98" s="23">
        <f>'اطلاعات کارکنان '!C97</f>
        <v>0</v>
      </c>
      <c r="C98" s="23">
        <f>'اطلاعات کارکنان '!B97</f>
        <v>0</v>
      </c>
      <c r="D98" s="23">
        <f>'اطلاعات کارکنان '!D97</f>
        <v>0</v>
      </c>
      <c r="E98" s="23">
        <f>'اطلاعات کارکنان '!F97</f>
        <v>0</v>
      </c>
      <c r="F98" s="17"/>
      <c r="G98" s="17"/>
      <c r="H98" s="17"/>
      <c r="I98" s="17"/>
      <c r="J98" s="17"/>
      <c r="K98" s="17"/>
      <c r="L98" s="17"/>
      <c r="M98" s="17"/>
      <c r="N98" s="17">
        <f>IF(F98&gt;='قوانین حقوق و دستمزد '!$C$2,'اطلاعات کارکنان '!K97,('اطلاعات کارکنان '!K97/'قوانین حقوق و دستمزد '!$C$2)*'حقوق و دستمزد '!F98)</f>
        <v>0</v>
      </c>
      <c r="O98" s="17"/>
      <c r="P98" s="23">
        <f>('اطلاعات کارکنان '!L97/'قوانین حقوق و دستمزد '!$C$2)*'حقوق و دستمزد '!F98</f>
        <v>0</v>
      </c>
      <c r="Q98" s="23">
        <f t="shared" si="14"/>
        <v>0</v>
      </c>
      <c r="R98" s="23">
        <f>('اطلاعات کارکنان '!H97/'قوانین حقوق و دستمزد '!$C$2)*'حقوق و دستمزد '!F98</f>
        <v>0</v>
      </c>
      <c r="S98" s="23">
        <f>(('اطلاعات کارکنان '!I97+'اطلاعات کارکنان '!G97)/'قوانین حقوق و دستمزد '!$C$2)*'حقوق و دستمزد '!F98</f>
        <v>0</v>
      </c>
      <c r="T98" s="23">
        <f>(H98*(E98/7.33)*'قوانین حقوق و دستمزد '!$C$10)+(G98*(E98/7.33)*'قوانین حقوق و دستمزد '!$C$9)</f>
        <v>0</v>
      </c>
      <c r="U98" s="23">
        <f t="shared" si="15"/>
        <v>0</v>
      </c>
      <c r="V98" s="23">
        <f t="shared" si="16"/>
        <v>0</v>
      </c>
      <c r="W98" s="23">
        <f t="shared" si="18"/>
        <v>0</v>
      </c>
      <c r="X98" s="23">
        <f>IF(E98&gt;'قوانین حقوق و دستمزد '!$C$21,(F98*'قوانین حقوق و دستمزد '!$C$21)+V98+T98+S98+O98,V98+T98+S98+Q98+O98+R98+P98)</f>
        <v>0</v>
      </c>
      <c r="Y98" s="23">
        <f t="shared" si="12"/>
        <v>0</v>
      </c>
      <c r="Z98" s="23">
        <f>'جدول محاسبه مالیات '!L148</f>
        <v>0</v>
      </c>
      <c r="AA98" s="23">
        <f t="shared" si="17"/>
        <v>0</v>
      </c>
      <c r="AB98" s="23">
        <f t="shared" si="19"/>
        <v>0</v>
      </c>
      <c r="AC98" s="23">
        <f t="shared" si="13"/>
        <v>0</v>
      </c>
    </row>
    <row r="99" spans="1:33" ht="21.75" customHeight="1" x14ac:dyDescent="0.2">
      <c r="A99" s="21">
        <v>95</v>
      </c>
      <c r="B99" s="21">
        <f>'اطلاعات کارکنان '!C98</f>
        <v>0</v>
      </c>
      <c r="C99" s="21">
        <f>'اطلاعات کارکنان '!B98</f>
        <v>0</v>
      </c>
      <c r="D99" s="21">
        <f>'اطلاعات کارکنان '!D98</f>
        <v>0</v>
      </c>
      <c r="E99" s="21">
        <f>'اطلاعات کارکنان '!F98</f>
        <v>0</v>
      </c>
      <c r="F99" s="16"/>
      <c r="G99" s="16"/>
      <c r="H99" s="16"/>
      <c r="I99" s="16"/>
      <c r="J99" s="16"/>
      <c r="K99" s="16"/>
      <c r="L99" s="16"/>
      <c r="M99" s="16"/>
      <c r="N99" s="21">
        <f>IF(F99&gt;='قوانین حقوق و دستمزد '!$C$2,'اطلاعات کارکنان '!K98,('اطلاعات کارکنان '!K98/'قوانین حقوق و دستمزد '!$C$2)*'حقوق و دستمزد '!F99)</f>
        <v>0</v>
      </c>
      <c r="O99" s="16"/>
      <c r="P99" s="21">
        <f>('اطلاعات کارکنان '!L98/'قوانین حقوق و دستمزد '!$C$2)*'حقوق و دستمزد '!F99</f>
        <v>0</v>
      </c>
      <c r="Q99" s="21">
        <f t="shared" si="14"/>
        <v>0</v>
      </c>
      <c r="R99" s="21">
        <f>('اطلاعات کارکنان '!H98/'قوانین حقوق و دستمزد '!$C$2)*'حقوق و دستمزد '!F99</f>
        <v>0</v>
      </c>
      <c r="S99" s="21">
        <f>(('اطلاعات کارکنان '!I98+'اطلاعات کارکنان '!G98)/'قوانین حقوق و دستمزد '!$C$2)*'حقوق و دستمزد '!F99</f>
        <v>0</v>
      </c>
      <c r="T99" s="21">
        <f>(H99*(E99/7.33)*'قوانین حقوق و دستمزد '!$C$10)+(G99*(E99/7.33)*'قوانین حقوق و دستمزد '!$C$9)</f>
        <v>0</v>
      </c>
      <c r="U99" s="21">
        <f t="shared" si="15"/>
        <v>0</v>
      </c>
      <c r="V99" s="21">
        <f t="shared" si="16"/>
        <v>0</v>
      </c>
      <c r="W99" s="22">
        <f t="shared" si="18"/>
        <v>0</v>
      </c>
      <c r="X99" s="22">
        <f>IF(E99&gt;'قوانین حقوق و دستمزد '!$C$21,(F99*'قوانین حقوق و دستمزد '!$C$21)+V99+T99+S99+O99,V99+T99+S99+Q99+O99+R99+P99)</f>
        <v>0</v>
      </c>
      <c r="Y99" s="22">
        <f t="shared" ref="Y99:Y104" si="20">X99*7/100</f>
        <v>0</v>
      </c>
      <c r="Z99" s="22">
        <f>'جدول محاسبه مالیات '!L149</f>
        <v>0</v>
      </c>
      <c r="AA99" s="22">
        <f t="shared" si="17"/>
        <v>0</v>
      </c>
      <c r="AB99" s="22">
        <f t="shared" si="19"/>
        <v>0</v>
      </c>
      <c r="AC99" s="22">
        <f t="shared" ref="AC99:AC104" si="21">(X99*23/100)</f>
        <v>0</v>
      </c>
    </row>
    <row r="100" spans="1:33" ht="21.75" customHeight="1" x14ac:dyDescent="0.2">
      <c r="A100" s="23">
        <v>96</v>
      </c>
      <c r="B100" s="23">
        <f>'اطلاعات کارکنان '!C99</f>
        <v>0</v>
      </c>
      <c r="C100" s="23">
        <f>'اطلاعات کارکنان '!B99</f>
        <v>0</v>
      </c>
      <c r="D100" s="23">
        <f>'اطلاعات کارکنان '!D99</f>
        <v>0</v>
      </c>
      <c r="E100" s="23">
        <f>'اطلاعات کارکنان '!F99</f>
        <v>0</v>
      </c>
      <c r="F100" s="17"/>
      <c r="G100" s="17"/>
      <c r="H100" s="17"/>
      <c r="I100" s="17"/>
      <c r="J100" s="17"/>
      <c r="K100" s="17"/>
      <c r="L100" s="17"/>
      <c r="M100" s="17"/>
      <c r="N100" s="17">
        <f>IF(F100&gt;='قوانین حقوق و دستمزد '!$C$2,'اطلاعات کارکنان '!K99,('اطلاعات کارکنان '!K99/'قوانین حقوق و دستمزد '!$C$2)*'حقوق و دستمزد '!F100)</f>
        <v>0</v>
      </c>
      <c r="O100" s="17"/>
      <c r="P100" s="23">
        <f>('اطلاعات کارکنان '!L99/'قوانین حقوق و دستمزد '!$C$2)*'حقوق و دستمزد '!F100</f>
        <v>0</v>
      </c>
      <c r="Q100" s="23">
        <f t="shared" si="14"/>
        <v>0</v>
      </c>
      <c r="R100" s="23">
        <f>('اطلاعات کارکنان '!H99/'قوانین حقوق و دستمزد '!$C$2)*'حقوق و دستمزد '!F100</f>
        <v>0</v>
      </c>
      <c r="S100" s="23">
        <f>(('اطلاعات کارکنان '!I99+'اطلاعات کارکنان '!G99)/'قوانین حقوق و دستمزد '!$C$2)*'حقوق و دستمزد '!F100</f>
        <v>0</v>
      </c>
      <c r="T100" s="23">
        <f>(H100*(E100/7.33)*'قوانین حقوق و دستمزد '!$C$10)+(G100*(E100/7.33)*'قوانین حقوق و دستمزد '!$C$9)</f>
        <v>0</v>
      </c>
      <c r="U100" s="23">
        <f t="shared" si="15"/>
        <v>0</v>
      </c>
      <c r="V100" s="23">
        <f t="shared" si="16"/>
        <v>0</v>
      </c>
      <c r="W100" s="23">
        <f t="shared" si="18"/>
        <v>0</v>
      </c>
      <c r="X100" s="23">
        <f>IF(E100&gt;'قوانین حقوق و دستمزد '!$C$21,(F100*'قوانین حقوق و دستمزد '!$C$21)+V100+T100+S100+O100,V100+T100+S100+Q100+O100+R100+P100)</f>
        <v>0</v>
      </c>
      <c r="Y100" s="23">
        <f t="shared" si="20"/>
        <v>0</v>
      </c>
      <c r="Z100" s="23">
        <f>'جدول محاسبه مالیات '!L150</f>
        <v>0</v>
      </c>
      <c r="AA100" s="23">
        <f t="shared" si="17"/>
        <v>0</v>
      </c>
      <c r="AB100" s="23">
        <f t="shared" si="19"/>
        <v>0</v>
      </c>
      <c r="AC100" s="23">
        <f t="shared" si="21"/>
        <v>0</v>
      </c>
    </row>
    <row r="101" spans="1:33" ht="21.75" customHeight="1" x14ac:dyDescent="0.2">
      <c r="A101" s="21">
        <v>97</v>
      </c>
      <c r="B101" s="21">
        <f>'اطلاعات کارکنان '!C100</f>
        <v>0</v>
      </c>
      <c r="C101" s="21">
        <f>'اطلاعات کارکنان '!B100</f>
        <v>0</v>
      </c>
      <c r="D101" s="21">
        <f>'اطلاعات کارکنان '!D100</f>
        <v>0</v>
      </c>
      <c r="E101" s="21">
        <f>'اطلاعات کارکنان '!F100</f>
        <v>0</v>
      </c>
      <c r="F101" s="16"/>
      <c r="G101" s="16"/>
      <c r="H101" s="16"/>
      <c r="I101" s="16"/>
      <c r="J101" s="16"/>
      <c r="K101" s="16"/>
      <c r="L101" s="16"/>
      <c r="M101" s="16"/>
      <c r="N101" s="21">
        <f>IF(F101&gt;='قوانین حقوق و دستمزد '!$C$2,'اطلاعات کارکنان '!K100,('اطلاعات کارکنان '!K100/'قوانین حقوق و دستمزد '!$C$2)*'حقوق و دستمزد '!F101)</f>
        <v>0</v>
      </c>
      <c r="O101" s="16"/>
      <c r="P101" s="21">
        <f>('اطلاعات کارکنان '!L100/'قوانین حقوق و دستمزد '!$C$2)*'حقوق و دستمزد '!F101</f>
        <v>0</v>
      </c>
      <c r="Q101" s="21">
        <f t="shared" si="14"/>
        <v>0</v>
      </c>
      <c r="R101" s="21">
        <f>('اطلاعات کارکنان '!H100/'قوانین حقوق و دستمزد '!$C$2)*'حقوق و دستمزد '!F101</f>
        <v>0</v>
      </c>
      <c r="S101" s="21">
        <f>(('اطلاعات کارکنان '!I100+'اطلاعات کارکنان '!G100)/'قوانین حقوق و دستمزد '!$C$2)*'حقوق و دستمزد '!F101</f>
        <v>0</v>
      </c>
      <c r="T101" s="21">
        <f>(H101*(E101/7.33)*'قوانین حقوق و دستمزد '!$C$10)+(G101*(E101/7.33)*'قوانین حقوق و دستمزد '!$C$9)</f>
        <v>0</v>
      </c>
      <c r="U101" s="21">
        <f t="shared" si="15"/>
        <v>0</v>
      </c>
      <c r="V101" s="21">
        <f t="shared" si="16"/>
        <v>0</v>
      </c>
      <c r="W101" s="22">
        <f t="shared" si="18"/>
        <v>0</v>
      </c>
      <c r="X101" s="22">
        <f>IF(E101&gt;'قوانین حقوق و دستمزد '!$C$21,(F101*'قوانین حقوق و دستمزد '!$C$21)+V101+T101+S101+O101,V101+T101+S101+Q101+O101+R101+P101)</f>
        <v>0</v>
      </c>
      <c r="Y101" s="22">
        <f t="shared" si="20"/>
        <v>0</v>
      </c>
      <c r="Z101" s="22">
        <f>'جدول محاسبه مالیات '!L151</f>
        <v>0</v>
      </c>
      <c r="AA101" s="22">
        <f t="shared" ref="AA101:AA104" si="22">Z101+Y101+M101+L101+K101</f>
        <v>0</v>
      </c>
      <c r="AB101" s="22">
        <f t="shared" si="19"/>
        <v>0</v>
      </c>
      <c r="AC101" s="22">
        <f t="shared" si="21"/>
        <v>0</v>
      </c>
    </row>
    <row r="102" spans="1:33" ht="21.75" customHeight="1" x14ac:dyDescent="0.2">
      <c r="A102" s="23">
        <v>98</v>
      </c>
      <c r="B102" s="23">
        <f>'اطلاعات کارکنان '!C101</f>
        <v>0</v>
      </c>
      <c r="C102" s="23">
        <f>'اطلاعات کارکنان '!B101</f>
        <v>0</v>
      </c>
      <c r="D102" s="23">
        <f>'اطلاعات کارکنان '!D101</f>
        <v>0</v>
      </c>
      <c r="E102" s="23">
        <f>'اطلاعات کارکنان '!F101</f>
        <v>0</v>
      </c>
      <c r="F102" s="17"/>
      <c r="G102" s="17"/>
      <c r="H102" s="17"/>
      <c r="I102" s="17"/>
      <c r="J102" s="17"/>
      <c r="K102" s="17"/>
      <c r="L102" s="17"/>
      <c r="M102" s="17"/>
      <c r="N102" s="17">
        <f>IF(F102&gt;='قوانین حقوق و دستمزد '!$C$2,'اطلاعات کارکنان '!K101,('اطلاعات کارکنان '!K101/'قوانین حقوق و دستمزد '!$C$2)*'حقوق و دستمزد '!F102)</f>
        <v>0</v>
      </c>
      <c r="O102" s="17"/>
      <c r="P102" s="23">
        <f>('اطلاعات کارکنان '!L101/'قوانین حقوق و دستمزد '!$C$2)*'حقوق و دستمزد '!F102</f>
        <v>0</v>
      </c>
      <c r="Q102" s="23">
        <f t="shared" si="14"/>
        <v>0</v>
      </c>
      <c r="R102" s="23">
        <f>('اطلاعات کارکنان '!H101/'قوانین حقوق و دستمزد '!$C$2)*'حقوق و دستمزد '!F102</f>
        <v>0</v>
      </c>
      <c r="S102" s="23">
        <f>(('اطلاعات کارکنان '!I101+'اطلاعات کارکنان '!G101)/'قوانین حقوق و دستمزد '!$C$2)*'حقوق و دستمزد '!F102</f>
        <v>0</v>
      </c>
      <c r="T102" s="23">
        <f>(H102*(E102/7.33)*'قوانین حقوق و دستمزد '!$C$10)+(G102*(E102/7.33)*'قوانین حقوق و دستمزد '!$C$9)</f>
        <v>0</v>
      </c>
      <c r="U102" s="23">
        <f t="shared" si="15"/>
        <v>0</v>
      </c>
      <c r="V102" s="23">
        <f t="shared" si="16"/>
        <v>0</v>
      </c>
      <c r="W102" s="23">
        <f t="shared" si="18"/>
        <v>0</v>
      </c>
      <c r="X102" s="23">
        <f>IF(E102&gt;'قوانین حقوق و دستمزد '!$C$21,(F102*'قوانین حقوق و دستمزد '!$C$21)+V102+T102+S102+O102,V102+T102+S102+Q102+O102+R102+P102)</f>
        <v>0</v>
      </c>
      <c r="Y102" s="23">
        <f t="shared" si="20"/>
        <v>0</v>
      </c>
      <c r="Z102" s="23">
        <f>'جدول محاسبه مالیات '!L152</f>
        <v>0</v>
      </c>
      <c r="AA102" s="23">
        <f t="shared" si="22"/>
        <v>0</v>
      </c>
      <c r="AB102" s="23">
        <f t="shared" si="19"/>
        <v>0</v>
      </c>
      <c r="AC102" s="23">
        <f t="shared" si="21"/>
        <v>0</v>
      </c>
    </row>
    <row r="103" spans="1:33" ht="21.75" customHeight="1" x14ac:dyDescent="0.2">
      <c r="A103" s="21">
        <v>99</v>
      </c>
      <c r="B103" s="21">
        <f>'اطلاعات کارکنان '!C102</f>
        <v>0</v>
      </c>
      <c r="C103" s="21">
        <f>'اطلاعات کارکنان '!B102</f>
        <v>0</v>
      </c>
      <c r="D103" s="21">
        <f>'اطلاعات کارکنان '!D102</f>
        <v>0</v>
      </c>
      <c r="E103" s="21">
        <f>'اطلاعات کارکنان '!F102</f>
        <v>0</v>
      </c>
      <c r="F103" s="16"/>
      <c r="G103" s="16"/>
      <c r="H103" s="16"/>
      <c r="I103" s="16"/>
      <c r="J103" s="16"/>
      <c r="K103" s="16"/>
      <c r="L103" s="16"/>
      <c r="M103" s="16"/>
      <c r="N103" s="21">
        <f>IF(F103&gt;='قوانین حقوق و دستمزد '!$C$2,'اطلاعات کارکنان '!K102,('اطلاعات کارکنان '!K102/'قوانین حقوق و دستمزد '!$C$2)*'حقوق و دستمزد '!F103)</f>
        <v>0</v>
      </c>
      <c r="O103" s="16"/>
      <c r="P103" s="21">
        <f>('اطلاعات کارکنان '!L102/'قوانین حقوق و دستمزد '!$C$2)*'حقوق و دستمزد '!F103</f>
        <v>0</v>
      </c>
      <c r="Q103" s="21">
        <f t="shared" si="14"/>
        <v>0</v>
      </c>
      <c r="R103" s="21">
        <f>('اطلاعات کارکنان '!H102/'قوانین حقوق و دستمزد '!$C$2)*'حقوق و دستمزد '!F103</f>
        <v>0</v>
      </c>
      <c r="S103" s="21">
        <f>(('اطلاعات کارکنان '!I102+'اطلاعات کارکنان '!G102)/'قوانین حقوق و دستمزد '!$C$2)*'حقوق و دستمزد '!F103</f>
        <v>0</v>
      </c>
      <c r="T103" s="21">
        <f>(H103*(E103/7.33)*'قوانین حقوق و دستمزد '!$C$10)+(G103*(E103/7.33)*'قوانین حقوق و دستمزد '!$C$9)</f>
        <v>0</v>
      </c>
      <c r="U103" s="21">
        <f t="shared" si="15"/>
        <v>0</v>
      </c>
      <c r="V103" s="21">
        <f t="shared" si="16"/>
        <v>0</v>
      </c>
      <c r="W103" s="22">
        <f t="shared" si="18"/>
        <v>0</v>
      </c>
      <c r="X103" s="22">
        <f>IF(E103&gt;'قوانین حقوق و دستمزد '!$C$21,(F103*'قوانین حقوق و دستمزد '!$C$21)+V103+T103+S103+O103,V103+T103+S103+Q103+O103+R103+P103)</f>
        <v>0</v>
      </c>
      <c r="Y103" s="22">
        <f t="shared" si="20"/>
        <v>0</v>
      </c>
      <c r="Z103" s="22">
        <f>'جدول محاسبه مالیات '!L153</f>
        <v>0</v>
      </c>
      <c r="AA103" s="22">
        <f t="shared" si="22"/>
        <v>0</v>
      </c>
      <c r="AB103" s="22">
        <f t="shared" si="19"/>
        <v>0</v>
      </c>
      <c r="AC103" s="22">
        <f t="shared" si="21"/>
        <v>0</v>
      </c>
    </row>
    <row r="104" spans="1:33" ht="21.75" customHeight="1" thickBot="1" x14ac:dyDescent="0.25">
      <c r="A104" s="23">
        <v>100</v>
      </c>
      <c r="B104" s="23">
        <f>'اطلاعات کارکنان '!C103</f>
        <v>0</v>
      </c>
      <c r="C104" s="23">
        <f>'اطلاعات کارکنان '!B103</f>
        <v>0</v>
      </c>
      <c r="D104" s="23">
        <f>'اطلاعات کارکنان '!D103</f>
        <v>0</v>
      </c>
      <c r="E104" s="23">
        <f>'اطلاعات کارکنان '!F103</f>
        <v>0</v>
      </c>
      <c r="F104" s="17"/>
      <c r="G104" s="17"/>
      <c r="H104" s="17"/>
      <c r="I104" s="17"/>
      <c r="J104" s="17"/>
      <c r="K104" s="17"/>
      <c r="L104" s="17"/>
      <c r="M104" s="17"/>
      <c r="N104" s="17">
        <f>IF(F104&gt;='قوانین حقوق و دستمزد '!$C$2,'اطلاعات کارکنان '!K103,('اطلاعات کارکنان '!K103/'قوانین حقوق و دستمزد '!$C$2)*'حقوق و دستمزد '!F104)</f>
        <v>0</v>
      </c>
      <c r="O104" s="17"/>
      <c r="P104" s="23">
        <f>('اطلاعات کارکنان '!L103/'قوانین حقوق و دستمزد '!$C$2)*'حقوق و دستمزد '!F104</f>
        <v>0</v>
      </c>
      <c r="Q104" s="23">
        <f t="shared" si="14"/>
        <v>0</v>
      </c>
      <c r="R104" s="23">
        <f>('اطلاعات کارکنان '!H103/'قوانین حقوق و دستمزد '!$C$2)*'حقوق و دستمزد '!F104</f>
        <v>0</v>
      </c>
      <c r="S104" s="23">
        <f>(('اطلاعات کارکنان '!I103+'اطلاعات کارکنان '!G103)/'قوانین حقوق و دستمزد '!$C$2)*'حقوق و دستمزد '!F104</f>
        <v>0</v>
      </c>
      <c r="T104" s="23">
        <f>(H104*(E104/7.33)*'قوانین حقوق و دستمزد '!$C$10)+(G104*(E104/7.33)*'قوانین حقوق و دستمزد '!$C$9)</f>
        <v>0</v>
      </c>
      <c r="U104" s="23">
        <f t="shared" si="15"/>
        <v>0</v>
      </c>
      <c r="V104" s="23">
        <f t="shared" si="16"/>
        <v>0</v>
      </c>
      <c r="W104" s="23">
        <f t="shared" si="18"/>
        <v>0</v>
      </c>
      <c r="X104" s="23">
        <f>IF(E104&gt;'قوانین حقوق و دستمزد '!$C$21,(F104*'قوانین حقوق و دستمزد '!$C$21)+V104+T104+S104+O104,V104+T104+S104+Q104+O104+R104+P104)</f>
        <v>0</v>
      </c>
      <c r="Y104" s="23">
        <f t="shared" si="20"/>
        <v>0</v>
      </c>
      <c r="Z104" s="23">
        <f>'جدول محاسبه مالیات '!L154</f>
        <v>0</v>
      </c>
      <c r="AA104" s="23">
        <f t="shared" si="22"/>
        <v>0</v>
      </c>
      <c r="AB104" s="23">
        <f t="shared" si="19"/>
        <v>0</v>
      </c>
      <c r="AC104" s="23">
        <f t="shared" si="21"/>
        <v>0</v>
      </c>
    </row>
    <row r="105" spans="1:33" ht="55.5" customHeight="1" thickBot="1" x14ac:dyDescent="0.25">
      <c r="U105" s="24"/>
      <c r="V105" s="142"/>
      <c r="W105" s="142"/>
      <c r="X105" s="38"/>
      <c r="Y105" s="140" t="s">
        <v>42</v>
      </c>
      <c r="Z105" s="141"/>
      <c r="AA105" s="141"/>
      <c r="AB105" s="25">
        <f>SUM(AB5:AB104)</f>
        <v>0</v>
      </c>
      <c r="AC105" s="26">
        <f>SUM(AC5:AC104)</f>
        <v>0</v>
      </c>
      <c r="AD105" s="136" t="s">
        <v>60</v>
      </c>
      <c r="AE105" s="136"/>
      <c r="AF105" s="136"/>
      <c r="AG105" s="137"/>
    </row>
    <row r="106" spans="1:33" ht="21.75" customHeight="1" x14ac:dyDescent="0.2">
      <c r="AC106" s="121">
        <f>SUM(Y5:Y104)</f>
        <v>0</v>
      </c>
      <c r="AD106" s="117" t="s">
        <v>86</v>
      </c>
      <c r="AE106" s="117"/>
      <c r="AF106" s="117"/>
      <c r="AG106" s="118"/>
    </row>
    <row r="107" spans="1:33" ht="21.75" customHeight="1" thickBot="1" x14ac:dyDescent="0.25">
      <c r="AC107" s="122"/>
      <c r="AD107" s="119"/>
      <c r="AE107" s="119"/>
      <c r="AF107" s="119"/>
      <c r="AG107" s="120"/>
    </row>
  </sheetData>
  <sheetProtection algorithmName="SHA-512" hashValue="vV4AwAd+G9SNBOxC9x6OHIYZXVrqV9KNJYZHNjaMoovkRyNlkznuVzR/qxuUQljFDc3QTAhCir0JDqfm+48kQQ==" saltValue="QHuU66174Msg67qPOgqKBQ==" spinCount="100000" sheet="1" objects="1" scenarios="1"/>
  <mergeCells count="36">
    <mergeCell ref="Y2:AA2"/>
    <mergeCell ref="N3:N4"/>
    <mergeCell ref="O3:O4"/>
    <mergeCell ref="AB2:AC2"/>
    <mergeCell ref="X3:X4"/>
    <mergeCell ref="F2:O2"/>
    <mergeCell ref="U3:U4"/>
    <mergeCell ref="V3:V4"/>
    <mergeCell ref="R3:R4"/>
    <mergeCell ref="P2:W2"/>
    <mergeCell ref="D3:D4"/>
    <mergeCell ref="F3:F4"/>
    <mergeCell ref="Y105:AA105"/>
    <mergeCell ref="V105:W105"/>
    <mergeCell ref="AC3:AC4"/>
    <mergeCell ref="G3:H3"/>
    <mergeCell ref="AA3:AA4"/>
    <mergeCell ref="Y3:Z3"/>
    <mergeCell ref="AB3:AB4"/>
    <mergeCell ref="P3:P4"/>
    <mergeCell ref="AD106:AG107"/>
    <mergeCell ref="AC106:AC107"/>
    <mergeCell ref="A1:E1"/>
    <mergeCell ref="F1:AC1"/>
    <mergeCell ref="J3:J4"/>
    <mergeCell ref="I3:I4"/>
    <mergeCell ref="W3:W4"/>
    <mergeCell ref="K3:M3"/>
    <mergeCell ref="T3:T4"/>
    <mergeCell ref="S3:S4"/>
    <mergeCell ref="Q3:Q4"/>
    <mergeCell ref="E3:E4"/>
    <mergeCell ref="C3:C4"/>
    <mergeCell ref="B3:B4"/>
    <mergeCell ref="A3:A4"/>
    <mergeCell ref="AD105:AG105"/>
  </mergeCells>
  <hyperlinks>
    <hyperlink ref="A1" r:id="rId1"/>
  </hyperlinks>
  <pageMargins left="0.7" right="0.7" top="0.75" bottom="0.75" header="0.3" footer="0.3"/>
  <pageSetup paperSize="9" scale="2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rightToLeft="1" workbookViewId="0">
      <selection activeCell="E5" sqref="E5"/>
    </sheetView>
  </sheetViews>
  <sheetFormatPr defaultColWidth="9.125" defaultRowHeight="14.25" x14ac:dyDescent="0.2"/>
  <cols>
    <col min="1" max="1" width="3.875" style="1" bestFit="1" customWidth="1"/>
    <col min="2" max="2" width="14.75" style="1" bestFit="1" customWidth="1"/>
    <col min="3" max="3" width="14.75" style="1" customWidth="1"/>
    <col min="4" max="5" width="15.125" style="1" customWidth="1"/>
    <col min="6" max="6" width="15.125" style="2" customWidth="1"/>
    <col min="7" max="11" width="15.125" style="1" customWidth="1"/>
    <col min="12" max="12" width="22.25" style="1" customWidth="1"/>
    <col min="13" max="13" width="9.125" style="1"/>
    <col min="14" max="14" width="9.125" style="1" customWidth="1"/>
    <col min="15" max="16384" width="9.125" style="1"/>
  </cols>
  <sheetData>
    <row r="1" spans="1:12" ht="48.75" customHeight="1" x14ac:dyDescent="0.2">
      <c r="A1" s="165" t="s">
        <v>52</v>
      </c>
      <c r="B1" s="166"/>
      <c r="C1" s="166"/>
      <c r="D1" s="164" t="s">
        <v>43</v>
      </c>
      <c r="E1" s="164"/>
      <c r="F1" s="164"/>
      <c r="G1" s="164"/>
      <c r="H1" s="164"/>
      <c r="I1" s="164"/>
      <c r="J1" s="164"/>
      <c r="K1" s="164"/>
      <c r="L1" s="164"/>
    </row>
    <row r="2" spans="1:12" ht="19.5" x14ac:dyDescent="0.2">
      <c r="A2" s="167" t="s">
        <v>44</v>
      </c>
      <c r="B2" s="163" t="s">
        <v>54</v>
      </c>
      <c r="C2" s="163" t="s">
        <v>11</v>
      </c>
      <c r="D2" s="163" t="s">
        <v>45</v>
      </c>
      <c r="E2" s="168" t="s">
        <v>100</v>
      </c>
      <c r="F2" s="3" t="s">
        <v>46</v>
      </c>
      <c r="G2" s="4">
        <v>0</v>
      </c>
      <c r="H2" s="4">
        <f>'قوانین حقوق و دستمزد '!C4</f>
        <v>120000001</v>
      </c>
      <c r="I2" s="4">
        <f>'قوانین حقوق و دستمزد '!D4</f>
        <v>165000001</v>
      </c>
      <c r="J2" s="4">
        <f>'قوانین حقوق و دستمزد '!E4</f>
        <v>270000001</v>
      </c>
      <c r="K2" s="4">
        <f>'قوانین حقوق و دستمزد '!F4</f>
        <v>400000001</v>
      </c>
      <c r="L2" s="169" t="s">
        <v>47</v>
      </c>
    </row>
    <row r="3" spans="1:12" ht="19.5" x14ac:dyDescent="0.2">
      <c r="A3" s="167"/>
      <c r="B3" s="163"/>
      <c r="C3" s="163"/>
      <c r="D3" s="163"/>
      <c r="E3" s="168"/>
      <c r="F3" s="3" t="s">
        <v>48</v>
      </c>
      <c r="G3" s="4">
        <f>'قوانین حقوق و دستمزد '!B5</f>
        <v>120000000</v>
      </c>
      <c r="H3" s="4">
        <f>'قوانین حقوق و دستمزد '!C5</f>
        <v>165000000</v>
      </c>
      <c r="I3" s="4">
        <f>'قوانین حقوق و دستمزد '!D5</f>
        <v>270000000</v>
      </c>
      <c r="J3" s="4">
        <f>'قوانین حقوق و دستمزد '!E5</f>
        <v>400000000</v>
      </c>
      <c r="K3" s="4">
        <f>'قوانین حقوق و دستمزد '!F5</f>
        <v>0</v>
      </c>
      <c r="L3" s="169"/>
    </row>
    <row r="4" spans="1:12" ht="19.5" x14ac:dyDescent="0.2">
      <c r="A4" s="167"/>
      <c r="B4" s="163"/>
      <c r="C4" s="163"/>
      <c r="D4" s="163"/>
      <c r="E4" s="168"/>
      <c r="F4" s="5" t="s">
        <v>49</v>
      </c>
      <c r="G4" s="10">
        <f>'قوانین حقوق و دستمزد '!B6</f>
        <v>0</v>
      </c>
      <c r="H4" s="6">
        <f>'قوانین حقوق و دستمزد '!C6</f>
        <v>0.1</v>
      </c>
      <c r="I4" s="6">
        <f>'قوانین حقوق و دستمزد '!D6</f>
        <v>0.15</v>
      </c>
      <c r="J4" s="6">
        <f>'قوانین حقوق و دستمزد '!E6</f>
        <v>0.2</v>
      </c>
      <c r="K4" s="6">
        <f>'قوانین حقوق و دستمزد '!F6</f>
        <v>0.3</v>
      </c>
      <c r="L4" s="169"/>
    </row>
    <row r="5" spans="1:12" ht="19.5" x14ac:dyDescent="0.2">
      <c r="A5" s="29">
        <v>1</v>
      </c>
      <c r="B5" s="30">
        <f>'حقوق و دستمزد '!C5</f>
        <v>0</v>
      </c>
      <c r="C5" s="30">
        <f>'حقوق و دستمزد '!B5</f>
        <v>0</v>
      </c>
      <c r="D5" s="31">
        <f>'حقوق و دستمزد '!W5</f>
        <v>0</v>
      </c>
      <c r="E5" s="31">
        <f>'حقوق و دستمزد '!Y5</f>
        <v>0</v>
      </c>
      <c r="F5" s="31">
        <f>D5-E5</f>
        <v>0</v>
      </c>
      <c r="G5" s="31">
        <v>0</v>
      </c>
      <c r="H5" s="31">
        <f>IF(F5&lt;$H$2,0,IF(F5&gt;$H$3,($H$3-$G$3)*10/100,(F5-$G$3)*10/100))</f>
        <v>0</v>
      </c>
      <c r="I5" s="31">
        <f>IF(F5&gt;=$J$2,($I$3-$H$3)*15/100,IF(F5&gt;=$I$2,(F5-$H$3)*15/100,0))</f>
        <v>0</v>
      </c>
      <c r="J5" s="31">
        <f>IF(F5&gt;=$K$2,($J$3-$I$3)*20/100,IF(F5&gt;=$J$2,(F5-$I$3)*20/100,0))</f>
        <v>0</v>
      </c>
      <c r="K5" s="31">
        <f>IF(F5&lt;$K$2,0,(F5-$K$2)*30/100)</f>
        <v>0</v>
      </c>
      <c r="L5" s="32">
        <f>SUM(G5:K5)</f>
        <v>0</v>
      </c>
    </row>
    <row r="6" spans="1:12" ht="19.5" x14ac:dyDescent="0.2">
      <c r="A6" s="33">
        <v>2</v>
      </c>
      <c r="B6" s="34">
        <f>'حقوق و دستمزد '!C6</f>
        <v>0</v>
      </c>
      <c r="C6" s="34">
        <f>'حقوق و دستمزد '!B6</f>
        <v>0</v>
      </c>
      <c r="D6" s="27">
        <f>'حقوق و دستمزد '!W6</f>
        <v>0</v>
      </c>
      <c r="E6" s="27">
        <f>'حقوق و دستمزد '!Y6</f>
        <v>0</v>
      </c>
      <c r="F6" s="27">
        <f>D6-E6</f>
        <v>0</v>
      </c>
      <c r="G6" s="27">
        <v>0</v>
      </c>
      <c r="H6" s="27">
        <f>IF(F6&lt;$H$2,0,IF(F6&gt;$H$3,($H$3-$G$3)*10/100,(F6-$G$3)*10/100))</f>
        <v>0</v>
      </c>
      <c r="I6" s="27">
        <f t="shared" ref="I6:I54" si="0">IF(F6&gt;=$J$2,($I$3-$H$3)*15/100,IF(F6&gt;=$I$2,(F6-$H$3)*15/100,0))</f>
        <v>0</v>
      </c>
      <c r="J6" s="27">
        <f t="shared" ref="J6:J54" si="1">IF(F6&gt;=$K$2,($J$3-$I$3)*20/100,IF(F6&gt;=$J$2,(F6-$I$3)*20/100,0))</f>
        <v>0</v>
      </c>
      <c r="K6" s="27">
        <f t="shared" ref="K6:K54" si="2">IF(F6&lt;$K$2,0,(F6-$K$2)*30/100)</f>
        <v>0</v>
      </c>
      <c r="L6" s="32">
        <f t="shared" ref="L6:L54" si="3">SUM(G6:K6)</f>
        <v>0</v>
      </c>
    </row>
    <row r="7" spans="1:12" ht="19.5" x14ac:dyDescent="0.2">
      <c r="A7" s="29">
        <v>3</v>
      </c>
      <c r="B7" s="30">
        <f>'حقوق و دستمزد '!C7</f>
        <v>0</v>
      </c>
      <c r="C7" s="30">
        <f>'حقوق و دستمزد '!B7</f>
        <v>0</v>
      </c>
      <c r="D7" s="31">
        <f>'حقوق و دستمزد '!W7</f>
        <v>0</v>
      </c>
      <c r="E7" s="31">
        <f>'حقوق و دستمزد '!Y7</f>
        <v>0</v>
      </c>
      <c r="F7" s="31">
        <f t="shared" ref="F7:F54" si="4">D7-E7</f>
        <v>0</v>
      </c>
      <c r="G7" s="31">
        <v>0</v>
      </c>
      <c r="H7" s="31">
        <f t="shared" ref="H7:H70" si="5">IF(F7&lt;$H$2,0,IF(F7&gt;$H$3,($H$3-$G$3)*10/100,(F7-$G$3)*10/100))</f>
        <v>0</v>
      </c>
      <c r="I7" s="31">
        <f t="shared" si="0"/>
        <v>0</v>
      </c>
      <c r="J7" s="31">
        <f t="shared" si="1"/>
        <v>0</v>
      </c>
      <c r="K7" s="31">
        <f t="shared" si="2"/>
        <v>0</v>
      </c>
      <c r="L7" s="32">
        <f t="shared" si="3"/>
        <v>0</v>
      </c>
    </row>
    <row r="8" spans="1:12" ht="19.5" x14ac:dyDescent="0.2">
      <c r="A8" s="33">
        <v>4</v>
      </c>
      <c r="B8" s="34">
        <f>'حقوق و دستمزد '!C8</f>
        <v>0</v>
      </c>
      <c r="C8" s="34">
        <f>'حقوق و دستمزد '!B8</f>
        <v>0</v>
      </c>
      <c r="D8" s="27">
        <f>'حقوق و دستمزد '!W8</f>
        <v>0</v>
      </c>
      <c r="E8" s="27">
        <f>'حقوق و دستمزد '!Y8</f>
        <v>0</v>
      </c>
      <c r="F8" s="27">
        <f t="shared" si="4"/>
        <v>0</v>
      </c>
      <c r="G8" s="27">
        <v>0</v>
      </c>
      <c r="H8" s="27">
        <f t="shared" si="5"/>
        <v>0</v>
      </c>
      <c r="I8" s="27">
        <f t="shared" si="0"/>
        <v>0</v>
      </c>
      <c r="J8" s="27">
        <f t="shared" si="1"/>
        <v>0</v>
      </c>
      <c r="K8" s="27">
        <f t="shared" si="2"/>
        <v>0</v>
      </c>
      <c r="L8" s="32">
        <f t="shared" si="3"/>
        <v>0</v>
      </c>
    </row>
    <row r="9" spans="1:12" ht="19.5" x14ac:dyDescent="0.2">
      <c r="A9" s="35">
        <v>5</v>
      </c>
      <c r="B9" s="30">
        <f>'حقوق و دستمزد '!C9</f>
        <v>0</v>
      </c>
      <c r="C9" s="30">
        <f>'حقوق و دستمزد '!B9</f>
        <v>0</v>
      </c>
      <c r="D9" s="31">
        <f>'حقوق و دستمزد '!W9</f>
        <v>0</v>
      </c>
      <c r="E9" s="31">
        <f>'حقوق و دستمزد '!Y9</f>
        <v>0</v>
      </c>
      <c r="F9" s="31">
        <f t="shared" si="4"/>
        <v>0</v>
      </c>
      <c r="G9" s="31">
        <v>0</v>
      </c>
      <c r="H9" s="31">
        <f t="shared" si="5"/>
        <v>0</v>
      </c>
      <c r="I9" s="31">
        <f t="shared" si="0"/>
        <v>0</v>
      </c>
      <c r="J9" s="31">
        <f t="shared" si="1"/>
        <v>0</v>
      </c>
      <c r="K9" s="31">
        <f t="shared" si="2"/>
        <v>0</v>
      </c>
      <c r="L9" s="32">
        <f t="shared" si="3"/>
        <v>0</v>
      </c>
    </row>
    <row r="10" spans="1:12" ht="19.5" x14ac:dyDescent="0.2">
      <c r="A10" s="33">
        <v>6</v>
      </c>
      <c r="B10" s="34">
        <f>'حقوق و دستمزد '!C10</f>
        <v>0</v>
      </c>
      <c r="C10" s="34">
        <f>'حقوق و دستمزد '!B10</f>
        <v>0</v>
      </c>
      <c r="D10" s="27">
        <f>'حقوق و دستمزد '!W10</f>
        <v>0</v>
      </c>
      <c r="E10" s="27">
        <f>'حقوق و دستمزد '!Y10</f>
        <v>0</v>
      </c>
      <c r="F10" s="27">
        <f t="shared" si="4"/>
        <v>0</v>
      </c>
      <c r="G10" s="27">
        <v>0</v>
      </c>
      <c r="H10" s="27">
        <f t="shared" si="5"/>
        <v>0</v>
      </c>
      <c r="I10" s="27">
        <f t="shared" si="0"/>
        <v>0</v>
      </c>
      <c r="J10" s="27">
        <f t="shared" si="1"/>
        <v>0</v>
      </c>
      <c r="K10" s="27">
        <f t="shared" si="2"/>
        <v>0</v>
      </c>
      <c r="L10" s="32">
        <f t="shared" si="3"/>
        <v>0</v>
      </c>
    </row>
    <row r="11" spans="1:12" ht="19.5" x14ac:dyDescent="0.2">
      <c r="A11" s="29">
        <v>7</v>
      </c>
      <c r="B11" s="30">
        <f>'حقوق و دستمزد '!C11</f>
        <v>0</v>
      </c>
      <c r="C11" s="30">
        <f>'حقوق و دستمزد '!B11</f>
        <v>0</v>
      </c>
      <c r="D11" s="31">
        <f>'حقوق و دستمزد '!W11</f>
        <v>0</v>
      </c>
      <c r="E11" s="31">
        <f>'حقوق و دستمزد '!Y11</f>
        <v>0</v>
      </c>
      <c r="F11" s="31">
        <f t="shared" si="4"/>
        <v>0</v>
      </c>
      <c r="G11" s="31">
        <v>0</v>
      </c>
      <c r="H11" s="31">
        <f t="shared" si="5"/>
        <v>0</v>
      </c>
      <c r="I11" s="31">
        <f t="shared" si="0"/>
        <v>0</v>
      </c>
      <c r="J11" s="31">
        <f t="shared" si="1"/>
        <v>0</v>
      </c>
      <c r="K11" s="31">
        <f t="shared" si="2"/>
        <v>0</v>
      </c>
      <c r="L11" s="32">
        <f t="shared" si="3"/>
        <v>0</v>
      </c>
    </row>
    <row r="12" spans="1:12" ht="19.5" x14ac:dyDescent="0.2">
      <c r="A12" s="36">
        <v>8</v>
      </c>
      <c r="B12" s="34">
        <f>'حقوق و دستمزد '!C12</f>
        <v>0</v>
      </c>
      <c r="C12" s="34">
        <f>'حقوق و دستمزد '!B12</f>
        <v>0</v>
      </c>
      <c r="D12" s="27">
        <f>'حقوق و دستمزد '!W12</f>
        <v>0</v>
      </c>
      <c r="E12" s="27">
        <f>'حقوق و دستمزد '!Y12</f>
        <v>0</v>
      </c>
      <c r="F12" s="27">
        <f t="shared" si="4"/>
        <v>0</v>
      </c>
      <c r="G12" s="27">
        <v>0</v>
      </c>
      <c r="H12" s="27">
        <f t="shared" si="5"/>
        <v>0</v>
      </c>
      <c r="I12" s="27">
        <f t="shared" si="0"/>
        <v>0</v>
      </c>
      <c r="J12" s="27">
        <f t="shared" si="1"/>
        <v>0</v>
      </c>
      <c r="K12" s="27">
        <f t="shared" si="2"/>
        <v>0</v>
      </c>
      <c r="L12" s="32">
        <f t="shared" si="3"/>
        <v>0</v>
      </c>
    </row>
    <row r="13" spans="1:12" ht="19.5" x14ac:dyDescent="0.2">
      <c r="A13" s="29">
        <v>9</v>
      </c>
      <c r="B13" s="30">
        <f>'حقوق و دستمزد '!C13</f>
        <v>0</v>
      </c>
      <c r="C13" s="30">
        <f>'حقوق و دستمزد '!B13</f>
        <v>0</v>
      </c>
      <c r="D13" s="31">
        <f>'حقوق و دستمزد '!W13</f>
        <v>0</v>
      </c>
      <c r="E13" s="31">
        <f>'حقوق و دستمزد '!Y13</f>
        <v>0</v>
      </c>
      <c r="F13" s="31">
        <f t="shared" si="4"/>
        <v>0</v>
      </c>
      <c r="G13" s="31">
        <v>0</v>
      </c>
      <c r="H13" s="31">
        <f t="shared" si="5"/>
        <v>0</v>
      </c>
      <c r="I13" s="31">
        <f t="shared" si="0"/>
        <v>0</v>
      </c>
      <c r="J13" s="31">
        <f t="shared" si="1"/>
        <v>0</v>
      </c>
      <c r="K13" s="31">
        <f t="shared" si="2"/>
        <v>0</v>
      </c>
      <c r="L13" s="32">
        <f t="shared" si="3"/>
        <v>0</v>
      </c>
    </row>
    <row r="14" spans="1:12" ht="19.5" x14ac:dyDescent="0.2">
      <c r="A14" s="33">
        <v>10</v>
      </c>
      <c r="B14" s="34">
        <f>'حقوق و دستمزد '!C14</f>
        <v>0</v>
      </c>
      <c r="C14" s="34">
        <f>'حقوق و دستمزد '!B14</f>
        <v>0</v>
      </c>
      <c r="D14" s="27">
        <f>'حقوق و دستمزد '!W14</f>
        <v>0</v>
      </c>
      <c r="E14" s="27">
        <f>'حقوق و دستمزد '!Y14</f>
        <v>0</v>
      </c>
      <c r="F14" s="27">
        <f t="shared" si="4"/>
        <v>0</v>
      </c>
      <c r="G14" s="27">
        <v>0</v>
      </c>
      <c r="H14" s="27">
        <f t="shared" si="5"/>
        <v>0</v>
      </c>
      <c r="I14" s="27">
        <f t="shared" si="0"/>
        <v>0</v>
      </c>
      <c r="J14" s="27">
        <f t="shared" si="1"/>
        <v>0</v>
      </c>
      <c r="K14" s="27">
        <f t="shared" si="2"/>
        <v>0</v>
      </c>
      <c r="L14" s="32">
        <f t="shared" si="3"/>
        <v>0</v>
      </c>
    </row>
    <row r="15" spans="1:12" ht="19.5" x14ac:dyDescent="0.2">
      <c r="A15" s="29">
        <v>11</v>
      </c>
      <c r="B15" s="30">
        <f>'حقوق و دستمزد '!C15</f>
        <v>0</v>
      </c>
      <c r="C15" s="30">
        <f>'حقوق و دستمزد '!B15</f>
        <v>0</v>
      </c>
      <c r="D15" s="31">
        <f>'حقوق و دستمزد '!W15</f>
        <v>0</v>
      </c>
      <c r="E15" s="31">
        <f>'حقوق و دستمزد '!Y15</f>
        <v>0</v>
      </c>
      <c r="F15" s="31">
        <f t="shared" si="4"/>
        <v>0</v>
      </c>
      <c r="G15" s="31">
        <v>0</v>
      </c>
      <c r="H15" s="31">
        <f t="shared" si="5"/>
        <v>0</v>
      </c>
      <c r="I15" s="31">
        <f t="shared" si="0"/>
        <v>0</v>
      </c>
      <c r="J15" s="31">
        <f t="shared" si="1"/>
        <v>0</v>
      </c>
      <c r="K15" s="31">
        <f t="shared" si="2"/>
        <v>0</v>
      </c>
      <c r="L15" s="32">
        <f t="shared" si="3"/>
        <v>0</v>
      </c>
    </row>
    <row r="16" spans="1:12" ht="19.5" x14ac:dyDescent="0.2">
      <c r="A16" s="33">
        <v>12</v>
      </c>
      <c r="B16" s="34">
        <f>'حقوق و دستمزد '!C16</f>
        <v>0</v>
      </c>
      <c r="C16" s="34">
        <f>'حقوق و دستمزد '!B16</f>
        <v>0</v>
      </c>
      <c r="D16" s="27">
        <f>'حقوق و دستمزد '!W16</f>
        <v>0</v>
      </c>
      <c r="E16" s="27">
        <f>'حقوق و دستمزد '!Y16</f>
        <v>0</v>
      </c>
      <c r="F16" s="27">
        <f>D16-E16</f>
        <v>0</v>
      </c>
      <c r="G16" s="27">
        <v>0</v>
      </c>
      <c r="H16" s="27">
        <f t="shared" si="5"/>
        <v>0</v>
      </c>
      <c r="I16" s="27">
        <f t="shared" si="0"/>
        <v>0</v>
      </c>
      <c r="J16" s="27">
        <f t="shared" si="1"/>
        <v>0</v>
      </c>
      <c r="K16" s="27">
        <f t="shared" si="2"/>
        <v>0</v>
      </c>
      <c r="L16" s="32">
        <f t="shared" si="3"/>
        <v>0</v>
      </c>
    </row>
    <row r="17" spans="1:12" ht="19.5" x14ac:dyDescent="0.2">
      <c r="A17" s="29">
        <v>13</v>
      </c>
      <c r="B17" s="30">
        <f>'حقوق و دستمزد '!C17</f>
        <v>0</v>
      </c>
      <c r="C17" s="30">
        <f>'حقوق و دستمزد '!B17</f>
        <v>0</v>
      </c>
      <c r="D17" s="31">
        <f>'حقوق و دستمزد '!W17</f>
        <v>0</v>
      </c>
      <c r="E17" s="31">
        <f>'حقوق و دستمزد '!Y17</f>
        <v>0</v>
      </c>
      <c r="F17" s="31">
        <f t="shared" si="4"/>
        <v>0</v>
      </c>
      <c r="G17" s="31">
        <v>0</v>
      </c>
      <c r="H17" s="31">
        <f t="shared" si="5"/>
        <v>0</v>
      </c>
      <c r="I17" s="31">
        <f t="shared" si="0"/>
        <v>0</v>
      </c>
      <c r="J17" s="31">
        <f t="shared" si="1"/>
        <v>0</v>
      </c>
      <c r="K17" s="31">
        <f t="shared" si="2"/>
        <v>0</v>
      </c>
      <c r="L17" s="32">
        <f t="shared" si="3"/>
        <v>0</v>
      </c>
    </row>
    <row r="18" spans="1:12" ht="19.5" x14ac:dyDescent="0.2">
      <c r="A18" s="33">
        <v>14</v>
      </c>
      <c r="B18" s="34">
        <f>'حقوق و دستمزد '!C18</f>
        <v>0</v>
      </c>
      <c r="C18" s="34">
        <f>'حقوق و دستمزد '!B18</f>
        <v>0</v>
      </c>
      <c r="D18" s="27">
        <f>'حقوق و دستمزد '!W18</f>
        <v>0</v>
      </c>
      <c r="E18" s="27">
        <f>'حقوق و دستمزد '!Y18</f>
        <v>0</v>
      </c>
      <c r="F18" s="27">
        <f t="shared" si="4"/>
        <v>0</v>
      </c>
      <c r="G18" s="27">
        <v>0</v>
      </c>
      <c r="H18" s="27">
        <f t="shared" si="5"/>
        <v>0</v>
      </c>
      <c r="I18" s="27">
        <f t="shared" si="0"/>
        <v>0</v>
      </c>
      <c r="J18" s="27">
        <f t="shared" si="1"/>
        <v>0</v>
      </c>
      <c r="K18" s="27">
        <f t="shared" si="2"/>
        <v>0</v>
      </c>
      <c r="L18" s="32">
        <f t="shared" si="3"/>
        <v>0</v>
      </c>
    </row>
    <row r="19" spans="1:12" ht="19.5" x14ac:dyDescent="0.2">
      <c r="A19" s="29">
        <v>15</v>
      </c>
      <c r="B19" s="30">
        <f>'حقوق و دستمزد '!C19</f>
        <v>0</v>
      </c>
      <c r="C19" s="30">
        <f>'حقوق و دستمزد '!B19</f>
        <v>0</v>
      </c>
      <c r="D19" s="31">
        <f>'حقوق و دستمزد '!W19</f>
        <v>0</v>
      </c>
      <c r="E19" s="31">
        <f>'حقوق و دستمزد '!Y19</f>
        <v>0</v>
      </c>
      <c r="F19" s="31">
        <f t="shared" si="4"/>
        <v>0</v>
      </c>
      <c r="G19" s="31">
        <v>0</v>
      </c>
      <c r="H19" s="31">
        <f t="shared" si="5"/>
        <v>0</v>
      </c>
      <c r="I19" s="31">
        <f t="shared" si="0"/>
        <v>0</v>
      </c>
      <c r="J19" s="31">
        <f t="shared" si="1"/>
        <v>0</v>
      </c>
      <c r="K19" s="31">
        <f t="shared" si="2"/>
        <v>0</v>
      </c>
      <c r="L19" s="32">
        <f t="shared" si="3"/>
        <v>0</v>
      </c>
    </row>
    <row r="20" spans="1:12" ht="19.5" x14ac:dyDescent="0.2">
      <c r="A20" s="33">
        <v>16</v>
      </c>
      <c r="B20" s="34">
        <f>'حقوق و دستمزد '!C20</f>
        <v>0</v>
      </c>
      <c r="C20" s="34">
        <f>'حقوق و دستمزد '!B20</f>
        <v>0</v>
      </c>
      <c r="D20" s="27">
        <f>'حقوق و دستمزد '!W20</f>
        <v>0</v>
      </c>
      <c r="E20" s="27">
        <f>'حقوق و دستمزد '!Y20</f>
        <v>0</v>
      </c>
      <c r="F20" s="27">
        <f t="shared" si="4"/>
        <v>0</v>
      </c>
      <c r="G20" s="27">
        <v>0</v>
      </c>
      <c r="H20" s="27">
        <f t="shared" si="5"/>
        <v>0</v>
      </c>
      <c r="I20" s="27">
        <f t="shared" si="0"/>
        <v>0</v>
      </c>
      <c r="J20" s="27">
        <f t="shared" si="1"/>
        <v>0</v>
      </c>
      <c r="K20" s="27">
        <f t="shared" si="2"/>
        <v>0</v>
      </c>
      <c r="L20" s="32">
        <f t="shared" si="3"/>
        <v>0</v>
      </c>
    </row>
    <row r="21" spans="1:12" ht="19.5" x14ac:dyDescent="0.2">
      <c r="A21" s="29">
        <v>17</v>
      </c>
      <c r="B21" s="30">
        <f>'حقوق و دستمزد '!C21</f>
        <v>0</v>
      </c>
      <c r="C21" s="30">
        <f>'حقوق و دستمزد '!B21</f>
        <v>0</v>
      </c>
      <c r="D21" s="31">
        <f>'حقوق و دستمزد '!W21</f>
        <v>0</v>
      </c>
      <c r="E21" s="31">
        <f>'حقوق و دستمزد '!Y21</f>
        <v>0</v>
      </c>
      <c r="F21" s="31">
        <f t="shared" si="4"/>
        <v>0</v>
      </c>
      <c r="G21" s="31">
        <v>0</v>
      </c>
      <c r="H21" s="31">
        <f t="shared" si="5"/>
        <v>0</v>
      </c>
      <c r="I21" s="31">
        <f t="shared" si="0"/>
        <v>0</v>
      </c>
      <c r="J21" s="31">
        <f t="shared" si="1"/>
        <v>0</v>
      </c>
      <c r="K21" s="31">
        <f t="shared" si="2"/>
        <v>0</v>
      </c>
      <c r="L21" s="32">
        <f t="shared" si="3"/>
        <v>0</v>
      </c>
    </row>
    <row r="22" spans="1:12" ht="19.5" x14ac:dyDescent="0.2">
      <c r="A22" s="33">
        <v>18</v>
      </c>
      <c r="B22" s="34">
        <f>'حقوق و دستمزد '!C22</f>
        <v>0</v>
      </c>
      <c r="C22" s="34">
        <f>'حقوق و دستمزد '!B22</f>
        <v>0</v>
      </c>
      <c r="D22" s="27">
        <f>'حقوق و دستمزد '!W22</f>
        <v>0</v>
      </c>
      <c r="E22" s="27">
        <f>'حقوق و دستمزد '!Y22</f>
        <v>0</v>
      </c>
      <c r="F22" s="27">
        <f t="shared" si="4"/>
        <v>0</v>
      </c>
      <c r="G22" s="27">
        <v>0</v>
      </c>
      <c r="H22" s="27">
        <f t="shared" si="5"/>
        <v>0</v>
      </c>
      <c r="I22" s="27">
        <f t="shared" si="0"/>
        <v>0</v>
      </c>
      <c r="J22" s="27">
        <f t="shared" si="1"/>
        <v>0</v>
      </c>
      <c r="K22" s="27">
        <f t="shared" si="2"/>
        <v>0</v>
      </c>
      <c r="L22" s="32">
        <f t="shared" si="3"/>
        <v>0</v>
      </c>
    </row>
    <row r="23" spans="1:12" ht="19.5" x14ac:dyDescent="0.2">
      <c r="A23" s="29">
        <v>19</v>
      </c>
      <c r="B23" s="30">
        <f>'حقوق و دستمزد '!C23</f>
        <v>0</v>
      </c>
      <c r="C23" s="30">
        <f>'حقوق و دستمزد '!B23</f>
        <v>0</v>
      </c>
      <c r="D23" s="31">
        <f>'حقوق و دستمزد '!W23</f>
        <v>0</v>
      </c>
      <c r="E23" s="31">
        <f>'حقوق و دستمزد '!Y23</f>
        <v>0</v>
      </c>
      <c r="F23" s="31">
        <f t="shared" si="4"/>
        <v>0</v>
      </c>
      <c r="G23" s="31">
        <v>0</v>
      </c>
      <c r="H23" s="31">
        <f t="shared" si="5"/>
        <v>0</v>
      </c>
      <c r="I23" s="31">
        <f t="shared" si="0"/>
        <v>0</v>
      </c>
      <c r="J23" s="31">
        <f t="shared" si="1"/>
        <v>0</v>
      </c>
      <c r="K23" s="31">
        <f t="shared" si="2"/>
        <v>0</v>
      </c>
      <c r="L23" s="32">
        <f t="shared" si="3"/>
        <v>0</v>
      </c>
    </row>
    <row r="24" spans="1:12" ht="19.5" x14ac:dyDescent="0.2">
      <c r="A24" s="33">
        <v>20</v>
      </c>
      <c r="B24" s="34">
        <f>'حقوق و دستمزد '!C24</f>
        <v>0</v>
      </c>
      <c r="C24" s="34">
        <f>'حقوق و دستمزد '!B24</f>
        <v>0</v>
      </c>
      <c r="D24" s="27">
        <f>'حقوق و دستمزد '!W24</f>
        <v>0</v>
      </c>
      <c r="E24" s="27">
        <f>'حقوق و دستمزد '!Y24</f>
        <v>0</v>
      </c>
      <c r="F24" s="27">
        <f t="shared" si="4"/>
        <v>0</v>
      </c>
      <c r="G24" s="27">
        <v>0</v>
      </c>
      <c r="H24" s="27">
        <f t="shared" si="5"/>
        <v>0</v>
      </c>
      <c r="I24" s="27">
        <f t="shared" si="0"/>
        <v>0</v>
      </c>
      <c r="J24" s="27">
        <f t="shared" si="1"/>
        <v>0</v>
      </c>
      <c r="K24" s="27">
        <f t="shared" si="2"/>
        <v>0</v>
      </c>
      <c r="L24" s="32">
        <f t="shared" si="3"/>
        <v>0</v>
      </c>
    </row>
    <row r="25" spans="1:12" ht="19.5" x14ac:dyDescent="0.2">
      <c r="A25" s="29">
        <v>21</v>
      </c>
      <c r="B25" s="30">
        <f>'حقوق و دستمزد '!C25</f>
        <v>0</v>
      </c>
      <c r="C25" s="30">
        <f>'حقوق و دستمزد '!B25</f>
        <v>0</v>
      </c>
      <c r="D25" s="31">
        <f>'حقوق و دستمزد '!W25</f>
        <v>0</v>
      </c>
      <c r="E25" s="31">
        <f>'حقوق و دستمزد '!Y25</f>
        <v>0</v>
      </c>
      <c r="F25" s="31">
        <f t="shared" si="4"/>
        <v>0</v>
      </c>
      <c r="G25" s="31">
        <v>0</v>
      </c>
      <c r="H25" s="31">
        <f t="shared" si="5"/>
        <v>0</v>
      </c>
      <c r="I25" s="31">
        <f t="shared" si="0"/>
        <v>0</v>
      </c>
      <c r="J25" s="31">
        <f t="shared" si="1"/>
        <v>0</v>
      </c>
      <c r="K25" s="31">
        <f t="shared" si="2"/>
        <v>0</v>
      </c>
      <c r="L25" s="32">
        <f t="shared" si="3"/>
        <v>0</v>
      </c>
    </row>
    <row r="26" spans="1:12" ht="19.5" x14ac:dyDescent="0.2">
      <c r="A26" s="33">
        <v>22</v>
      </c>
      <c r="B26" s="34">
        <f>'حقوق و دستمزد '!C26</f>
        <v>0</v>
      </c>
      <c r="C26" s="34">
        <f>'حقوق و دستمزد '!B26</f>
        <v>0</v>
      </c>
      <c r="D26" s="27">
        <f>'حقوق و دستمزد '!W26</f>
        <v>0</v>
      </c>
      <c r="E26" s="27">
        <f>'حقوق و دستمزد '!Y26</f>
        <v>0</v>
      </c>
      <c r="F26" s="27">
        <f t="shared" si="4"/>
        <v>0</v>
      </c>
      <c r="G26" s="27">
        <v>0</v>
      </c>
      <c r="H26" s="27">
        <f t="shared" si="5"/>
        <v>0</v>
      </c>
      <c r="I26" s="27">
        <f t="shared" si="0"/>
        <v>0</v>
      </c>
      <c r="J26" s="27">
        <f t="shared" si="1"/>
        <v>0</v>
      </c>
      <c r="K26" s="27">
        <f t="shared" si="2"/>
        <v>0</v>
      </c>
      <c r="L26" s="32">
        <f t="shared" si="3"/>
        <v>0</v>
      </c>
    </row>
    <row r="27" spans="1:12" ht="19.5" x14ac:dyDescent="0.2">
      <c r="A27" s="29">
        <v>23</v>
      </c>
      <c r="B27" s="30">
        <f>'حقوق و دستمزد '!C27</f>
        <v>0</v>
      </c>
      <c r="C27" s="30">
        <f>'حقوق و دستمزد '!B27</f>
        <v>0</v>
      </c>
      <c r="D27" s="31">
        <f>'حقوق و دستمزد '!W27</f>
        <v>0</v>
      </c>
      <c r="E27" s="31">
        <f>'حقوق و دستمزد '!Y27</f>
        <v>0</v>
      </c>
      <c r="F27" s="31">
        <f t="shared" si="4"/>
        <v>0</v>
      </c>
      <c r="G27" s="31">
        <v>0</v>
      </c>
      <c r="H27" s="31">
        <f t="shared" si="5"/>
        <v>0</v>
      </c>
      <c r="I27" s="31">
        <f t="shared" si="0"/>
        <v>0</v>
      </c>
      <c r="J27" s="31">
        <f t="shared" si="1"/>
        <v>0</v>
      </c>
      <c r="K27" s="31">
        <f t="shared" si="2"/>
        <v>0</v>
      </c>
      <c r="L27" s="32">
        <f t="shared" si="3"/>
        <v>0</v>
      </c>
    </row>
    <row r="28" spans="1:12" ht="19.5" x14ac:dyDescent="0.2">
      <c r="A28" s="33">
        <v>24</v>
      </c>
      <c r="B28" s="34">
        <f>'حقوق و دستمزد '!C28</f>
        <v>0</v>
      </c>
      <c r="C28" s="34">
        <f>'حقوق و دستمزد '!B28</f>
        <v>0</v>
      </c>
      <c r="D28" s="27">
        <f>'حقوق و دستمزد '!W28</f>
        <v>0</v>
      </c>
      <c r="E28" s="27">
        <f>'حقوق و دستمزد '!Y28</f>
        <v>0</v>
      </c>
      <c r="F28" s="27">
        <f t="shared" si="4"/>
        <v>0</v>
      </c>
      <c r="G28" s="27">
        <v>0</v>
      </c>
      <c r="H28" s="27">
        <f t="shared" si="5"/>
        <v>0</v>
      </c>
      <c r="I28" s="27">
        <f t="shared" si="0"/>
        <v>0</v>
      </c>
      <c r="J28" s="27">
        <f t="shared" si="1"/>
        <v>0</v>
      </c>
      <c r="K28" s="27">
        <f t="shared" si="2"/>
        <v>0</v>
      </c>
      <c r="L28" s="32">
        <f t="shared" si="3"/>
        <v>0</v>
      </c>
    </row>
    <row r="29" spans="1:12" ht="19.5" x14ac:dyDescent="0.2">
      <c r="A29" s="29">
        <v>25</v>
      </c>
      <c r="B29" s="30">
        <f>'حقوق و دستمزد '!C29</f>
        <v>0</v>
      </c>
      <c r="C29" s="30">
        <f>'حقوق و دستمزد '!B29</f>
        <v>0</v>
      </c>
      <c r="D29" s="31">
        <f>'حقوق و دستمزد '!W29</f>
        <v>0</v>
      </c>
      <c r="E29" s="31">
        <f>'حقوق و دستمزد '!Y29</f>
        <v>0</v>
      </c>
      <c r="F29" s="31">
        <f t="shared" si="4"/>
        <v>0</v>
      </c>
      <c r="G29" s="31">
        <v>0</v>
      </c>
      <c r="H29" s="31">
        <f t="shared" si="5"/>
        <v>0</v>
      </c>
      <c r="I29" s="31">
        <f t="shared" si="0"/>
        <v>0</v>
      </c>
      <c r="J29" s="31">
        <f t="shared" si="1"/>
        <v>0</v>
      </c>
      <c r="K29" s="31">
        <f t="shared" si="2"/>
        <v>0</v>
      </c>
      <c r="L29" s="32">
        <f t="shared" si="3"/>
        <v>0</v>
      </c>
    </row>
    <row r="30" spans="1:12" ht="19.5" x14ac:dyDescent="0.2">
      <c r="A30" s="33">
        <v>26</v>
      </c>
      <c r="B30" s="34">
        <f>'حقوق و دستمزد '!C30</f>
        <v>0</v>
      </c>
      <c r="C30" s="34">
        <f>'حقوق و دستمزد '!B30</f>
        <v>0</v>
      </c>
      <c r="D30" s="27">
        <f>'حقوق و دستمزد '!W30</f>
        <v>0</v>
      </c>
      <c r="E30" s="27">
        <f>'حقوق و دستمزد '!Y30</f>
        <v>0</v>
      </c>
      <c r="F30" s="27">
        <f t="shared" si="4"/>
        <v>0</v>
      </c>
      <c r="G30" s="27">
        <v>0</v>
      </c>
      <c r="H30" s="27">
        <f t="shared" si="5"/>
        <v>0</v>
      </c>
      <c r="I30" s="27">
        <f t="shared" si="0"/>
        <v>0</v>
      </c>
      <c r="J30" s="27">
        <f t="shared" si="1"/>
        <v>0</v>
      </c>
      <c r="K30" s="27">
        <f t="shared" si="2"/>
        <v>0</v>
      </c>
      <c r="L30" s="32">
        <f t="shared" si="3"/>
        <v>0</v>
      </c>
    </row>
    <row r="31" spans="1:12" ht="19.5" x14ac:dyDescent="0.2">
      <c r="A31" s="29">
        <v>27</v>
      </c>
      <c r="B31" s="30">
        <f>'حقوق و دستمزد '!C31</f>
        <v>0</v>
      </c>
      <c r="C31" s="30">
        <f>'حقوق و دستمزد '!B31</f>
        <v>0</v>
      </c>
      <c r="D31" s="31">
        <f>'حقوق و دستمزد '!W31</f>
        <v>0</v>
      </c>
      <c r="E31" s="31">
        <f>'حقوق و دستمزد '!Y31</f>
        <v>0</v>
      </c>
      <c r="F31" s="31">
        <f t="shared" si="4"/>
        <v>0</v>
      </c>
      <c r="G31" s="31">
        <v>0</v>
      </c>
      <c r="H31" s="31">
        <f t="shared" si="5"/>
        <v>0</v>
      </c>
      <c r="I31" s="31">
        <f t="shared" si="0"/>
        <v>0</v>
      </c>
      <c r="J31" s="31">
        <f t="shared" si="1"/>
        <v>0</v>
      </c>
      <c r="K31" s="31">
        <f t="shared" si="2"/>
        <v>0</v>
      </c>
      <c r="L31" s="32">
        <f t="shared" si="3"/>
        <v>0</v>
      </c>
    </row>
    <row r="32" spans="1:12" ht="19.5" x14ac:dyDescent="0.2">
      <c r="A32" s="33">
        <v>28</v>
      </c>
      <c r="B32" s="34">
        <f>'حقوق و دستمزد '!C32</f>
        <v>0</v>
      </c>
      <c r="C32" s="34">
        <f>'حقوق و دستمزد '!B32</f>
        <v>0</v>
      </c>
      <c r="D32" s="27">
        <f>'حقوق و دستمزد '!W32</f>
        <v>0</v>
      </c>
      <c r="E32" s="27">
        <f>'حقوق و دستمزد '!Y32</f>
        <v>0</v>
      </c>
      <c r="F32" s="27">
        <f t="shared" si="4"/>
        <v>0</v>
      </c>
      <c r="G32" s="27">
        <v>0</v>
      </c>
      <c r="H32" s="27">
        <f t="shared" si="5"/>
        <v>0</v>
      </c>
      <c r="I32" s="27">
        <f t="shared" si="0"/>
        <v>0</v>
      </c>
      <c r="J32" s="27">
        <f t="shared" si="1"/>
        <v>0</v>
      </c>
      <c r="K32" s="27">
        <f t="shared" si="2"/>
        <v>0</v>
      </c>
      <c r="L32" s="32">
        <f t="shared" si="3"/>
        <v>0</v>
      </c>
    </row>
    <row r="33" spans="1:12" ht="19.5" x14ac:dyDescent="0.2">
      <c r="A33" s="29">
        <v>29</v>
      </c>
      <c r="B33" s="30">
        <f>'حقوق و دستمزد '!C33</f>
        <v>0</v>
      </c>
      <c r="C33" s="30">
        <f>'حقوق و دستمزد '!B33</f>
        <v>0</v>
      </c>
      <c r="D33" s="31">
        <f>'حقوق و دستمزد '!W33</f>
        <v>0</v>
      </c>
      <c r="E33" s="31">
        <f>'حقوق و دستمزد '!Y33</f>
        <v>0</v>
      </c>
      <c r="F33" s="31">
        <f t="shared" si="4"/>
        <v>0</v>
      </c>
      <c r="G33" s="31">
        <v>0</v>
      </c>
      <c r="H33" s="31">
        <f t="shared" si="5"/>
        <v>0</v>
      </c>
      <c r="I33" s="31">
        <f t="shared" si="0"/>
        <v>0</v>
      </c>
      <c r="J33" s="31">
        <f t="shared" si="1"/>
        <v>0</v>
      </c>
      <c r="K33" s="31">
        <f t="shared" si="2"/>
        <v>0</v>
      </c>
      <c r="L33" s="32">
        <f t="shared" si="3"/>
        <v>0</v>
      </c>
    </row>
    <row r="34" spans="1:12" ht="19.5" x14ac:dyDescent="0.2">
      <c r="A34" s="33">
        <v>30</v>
      </c>
      <c r="B34" s="34">
        <f>'حقوق و دستمزد '!C34</f>
        <v>0</v>
      </c>
      <c r="C34" s="34">
        <f>'حقوق و دستمزد '!B34</f>
        <v>0</v>
      </c>
      <c r="D34" s="27">
        <f>'حقوق و دستمزد '!W34</f>
        <v>0</v>
      </c>
      <c r="E34" s="27">
        <f>'حقوق و دستمزد '!Y34</f>
        <v>0</v>
      </c>
      <c r="F34" s="27">
        <f t="shared" si="4"/>
        <v>0</v>
      </c>
      <c r="G34" s="27">
        <v>0</v>
      </c>
      <c r="H34" s="27">
        <f t="shared" si="5"/>
        <v>0</v>
      </c>
      <c r="I34" s="27">
        <f t="shared" si="0"/>
        <v>0</v>
      </c>
      <c r="J34" s="27">
        <f t="shared" si="1"/>
        <v>0</v>
      </c>
      <c r="K34" s="27">
        <f t="shared" si="2"/>
        <v>0</v>
      </c>
      <c r="L34" s="32">
        <f t="shared" si="3"/>
        <v>0</v>
      </c>
    </row>
    <row r="35" spans="1:12" ht="19.5" x14ac:dyDescent="0.2">
      <c r="A35" s="29">
        <v>31</v>
      </c>
      <c r="B35" s="30">
        <f>'حقوق و دستمزد '!C35</f>
        <v>0</v>
      </c>
      <c r="C35" s="30">
        <f>'حقوق و دستمزد '!B35</f>
        <v>0</v>
      </c>
      <c r="D35" s="31">
        <f>'حقوق و دستمزد '!W35</f>
        <v>0</v>
      </c>
      <c r="E35" s="31">
        <f>'حقوق و دستمزد '!Y35</f>
        <v>0</v>
      </c>
      <c r="F35" s="31">
        <f t="shared" si="4"/>
        <v>0</v>
      </c>
      <c r="G35" s="31">
        <v>0</v>
      </c>
      <c r="H35" s="31">
        <f t="shared" si="5"/>
        <v>0</v>
      </c>
      <c r="I35" s="31">
        <f t="shared" si="0"/>
        <v>0</v>
      </c>
      <c r="J35" s="31">
        <f t="shared" si="1"/>
        <v>0</v>
      </c>
      <c r="K35" s="31">
        <f t="shared" si="2"/>
        <v>0</v>
      </c>
      <c r="L35" s="32">
        <f t="shared" si="3"/>
        <v>0</v>
      </c>
    </row>
    <row r="36" spans="1:12" ht="19.5" x14ac:dyDescent="0.2">
      <c r="A36" s="33">
        <v>32</v>
      </c>
      <c r="B36" s="34">
        <f>'حقوق و دستمزد '!C36</f>
        <v>0</v>
      </c>
      <c r="C36" s="34">
        <f>'حقوق و دستمزد '!B36</f>
        <v>0</v>
      </c>
      <c r="D36" s="27">
        <f>'حقوق و دستمزد '!W36</f>
        <v>0</v>
      </c>
      <c r="E36" s="27">
        <f>'حقوق و دستمزد '!Y36</f>
        <v>0</v>
      </c>
      <c r="F36" s="27">
        <f t="shared" si="4"/>
        <v>0</v>
      </c>
      <c r="G36" s="27">
        <v>0</v>
      </c>
      <c r="H36" s="27">
        <f t="shared" si="5"/>
        <v>0</v>
      </c>
      <c r="I36" s="27">
        <f t="shared" si="0"/>
        <v>0</v>
      </c>
      <c r="J36" s="27">
        <f t="shared" si="1"/>
        <v>0</v>
      </c>
      <c r="K36" s="27">
        <f t="shared" si="2"/>
        <v>0</v>
      </c>
      <c r="L36" s="32">
        <f t="shared" si="3"/>
        <v>0</v>
      </c>
    </row>
    <row r="37" spans="1:12" ht="19.5" x14ac:dyDescent="0.2">
      <c r="A37" s="29">
        <v>33</v>
      </c>
      <c r="B37" s="30">
        <f>'حقوق و دستمزد '!C37</f>
        <v>0</v>
      </c>
      <c r="C37" s="30">
        <f>'حقوق و دستمزد '!B37</f>
        <v>0</v>
      </c>
      <c r="D37" s="31">
        <f>'حقوق و دستمزد '!W37</f>
        <v>0</v>
      </c>
      <c r="E37" s="31">
        <f>'حقوق و دستمزد '!Y37</f>
        <v>0</v>
      </c>
      <c r="F37" s="31">
        <f t="shared" si="4"/>
        <v>0</v>
      </c>
      <c r="G37" s="31">
        <v>0</v>
      </c>
      <c r="H37" s="31">
        <f t="shared" si="5"/>
        <v>0</v>
      </c>
      <c r="I37" s="31">
        <f t="shared" si="0"/>
        <v>0</v>
      </c>
      <c r="J37" s="31">
        <f t="shared" si="1"/>
        <v>0</v>
      </c>
      <c r="K37" s="31">
        <f t="shared" si="2"/>
        <v>0</v>
      </c>
      <c r="L37" s="32">
        <f t="shared" si="3"/>
        <v>0</v>
      </c>
    </row>
    <row r="38" spans="1:12" ht="19.5" x14ac:dyDescent="0.2">
      <c r="A38" s="33">
        <v>34</v>
      </c>
      <c r="B38" s="34">
        <f>'حقوق و دستمزد '!C38</f>
        <v>0</v>
      </c>
      <c r="C38" s="34">
        <f>'حقوق و دستمزد '!B38</f>
        <v>0</v>
      </c>
      <c r="D38" s="27">
        <f>'حقوق و دستمزد '!W38</f>
        <v>0</v>
      </c>
      <c r="E38" s="27">
        <f>'حقوق و دستمزد '!Y38</f>
        <v>0</v>
      </c>
      <c r="F38" s="27">
        <f t="shared" si="4"/>
        <v>0</v>
      </c>
      <c r="G38" s="27">
        <v>0</v>
      </c>
      <c r="H38" s="27">
        <f t="shared" si="5"/>
        <v>0</v>
      </c>
      <c r="I38" s="27">
        <f t="shared" si="0"/>
        <v>0</v>
      </c>
      <c r="J38" s="27">
        <f t="shared" si="1"/>
        <v>0</v>
      </c>
      <c r="K38" s="27">
        <f t="shared" si="2"/>
        <v>0</v>
      </c>
      <c r="L38" s="32">
        <f t="shared" si="3"/>
        <v>0</v>
      </c>
    </row>
    <row r="39" spans="1:12" ht="19.5" x14ac:dyDescent="0.2">
      <c r="A39" s="29">
        <v>35</v>
      </c>
      <c r="B39" s="30">
        <f>'حقوق و دستمزد '!C39</f>
        <v>0</v>
      </c>
      <c r="C39" s="30">
        <f>'حقوق و دستمزد '!B39</f>
        <v>0</v>
      </c>
      <c r="D39" s="31">
        <f>'حقوق و دستمزد '!W39</f>
        <v>0</v>
      </c>
      <c r="E39" s="31">
        <f>'حقوق و دستمزد '!Y39</f>
        <v>0</v>
      </c>
      <c r="F39" s="31">
        <f t="shared" si="4"/>
        <v>0</v>
      </c>
      <c r="G39" s="31">
        <v>0</v>
      </c>
      <c r="H39" s="31">
        <f t="shared" si="5"/>
        <v>0</v>
      </c>
      <c r="I39" s="31">
        <f t="shared" si="0"/>
        <v>0</v>
      </c>
      <c r="J39" s="31">
        <f t="shared" si="1"/>
        <v>0</v>
      </c>
      <c r="K39" s="31">
        <f t="shared" si="2"/>
        <v>0</v>
      </c>
      <c r="L39" s="32">
        <f t="shared" si="3"/>
        <v>0</v>
      </c>
    </row>
    <row r="40" spans="1:12" ht="19.5" x14ac:dyDescent="0.2">
      <c r="A40" s="33">
        <v>36</v>
      </c>
      <c r="B40" s="34">
        <f>'حقوق و دستمزد '!C40</f>
        <v>0</v>
      </c>
      <c r="C40" s="34">
        <f>'حقوق و دستمزد '!B40</f>
        <v>0</v>
      </c>
      <c r="D40" s="27">
        <f>'حقوق و دستمزد '!W40</f>
        <v>0</v>
      </c>
      <c r="E40" s="27">
        <f>'حقوق و دستمزد '!Y40</f>
        <v>0</v>
      </c>
      <c r="F40" s="27">
        <f t="shared" si="4"/>
        <v>0</v>
      </c>
      <c r="G40" s="27">
        <v>0</v>
      </c>
      <c r="H40" s="27">
        <f t="shared" si="5"/>
        <v>0</v>
      </c>
      <c r="I40" s="27">
        <f t="shared" si="0"/>
        <v>0</v>
      </c>
      <c r="J40" s="27">
        <f t="shared" si="1"/>
        <v>0</v>
      </c>
      <c r="K40" s="27">
        <f t="shared" si="2"/>
        <v>0</v>
      </c>
      <c r="L40" s="32">
        <f t="shared" si="3"/>
        <v>0</v>
      </c>
    </row>
    <row r="41" spans="1:12" ht="19.5" x14ac:dyDescent="0.2">
      <c r="A41" s="29">
        <v>37</v>
      </c>
      <c r="B41" s="30">
        <f>'حقوق و دستمزد '!C41</f>
        <v>0</v>
      </c>
      <c r="C41" s="30">
        <f>'حقوق و دستمزد '!B41</f>
        <v>0</v>
      </c>
      <c r="D41" s="31">
        <f>'حقوق و دستمزد '!W41</f>
        <v>0</v>
      </c>
      <c r="E41" s="31">
        <f>'حقوق و دستمزد '!Y41</f>
        <v>0</v>
      </c>
      <c r="F41" s="31">
        <f t="shared" si="4"/>
        <v>0</v>
      </c>
      <c r="G41" s="31">
        <v>0</v>
      </c>
      <c r="H41" s="31">
        <f t="shared" si="5"/>
        <v>0</v>
      </c>
      <c r="I41" s="31">
        <f t="shared" si="0"/>
        <v>0</v>
      </c>
      <c r="J41" s="31">
        <f t="shared" si="1"/>
        <v>0</v>
      </c>
      <c r="K41" s="31">
        <f t="shared" si="2"/>
        <v>0</v>
      </c>
      <c r="L41" s="32">
        <f t="shared" si="3"/>
        <v>0</v>
      </c>
    </row>
    <row r="42" spans="1:12" ht="19.5" x14ac:dyDescent="0.2">
      <c r="A42" s="33">
        <v>38</v>
      </c>
      <c r="B42" s="34">
        <f>'حقوق و دستمزد '!C42</f>
        <v>0</v>
      </c>
      <c r="C42" s="34">
        <f>'حقوق و دستمزد '!B42</f>
        <v>0</v>
      </c>
      <c r="D42" s="27">
        <f>'حقوق و دستمزد '!W42</f>
        <v>0</v>
      </c>
      <c r="E42" s="27">
        <f>'حقوق و دستمزد '!Y42</f>
        <v>0</v>
      </c>
      <c r="F42" s="27">
        <f t="shared" si="4"/>
        <v>0</v>
      </c>
      <c r="G42" s="27">
        <v>0</v>
      </c>
      <c r="H42" s="27">
        <f t="shared" si="5"/>
        <v>0</v>
      </c>
      <c r="I42" s="27">
        <f t="shared" si="0"/>
        <v>0</v>
      </c>
      <c r="J42" s="27">
        <f t="shared" si="1"/>
        <v>0</v>
      </c>
      <c r="K42" s="27">
        <f t="shared" si="2"/>
        <v>0</v>
      </c>
      <c r="L42" s="32">
        <f t="shared" si="3"/>
        <v>0</v>
      </c>
    </row>
    <row r="43" spans="1:12" ht="19.5" x14ac:dyDescent="0.2">
      <c r="A43" s="29">
        <v>39</v>
      </c>
      <c r="B43" s="30">
        <f>'حقوق و دستمزد '!C43</f>
        <v>0</v>
      </c>
      <c r="C43" s="30">
        <f>'حقوق و دستمزد '!B43</f>
        <v>0</v>
      </c>
      <c r="D43" s="31">
        <f>'حقوق و دستمزد '!W43</f>
        <v>0</v>
      </c>
      <c r="E43" s="31">
        <f>'حقوق و دستمزد '!Y43</f>
        <v>0</v>
      </c>
      <c r="F43" s="31">
        <f t="shared" si="4"/>
        <v>0</v>
      </c>
      <c r="G43" s="31">
        <v>0</v>
      </c>
      <c r="H43" s="31">
        <f t="shared" si="5"/>
        <v>0</v>
      </c>
      <c r="I43" s="31">
        <f t="shared" si="0"/>
        <v>0</v>
      </c>
      <c r="J43" s="31">
        <f t="shared" si="1"/>
        <v>0</v>
      </c>
      <c r="K43" s="31">
        <f t="shared" si="2"/>
        <v>0</v>
      </c>
      <c r="L43" s="32">
        <f t="shared" si="3"/>
        <v>0</v>
      </c>
    </row>
    <row r="44" spans="1:12" ht="19.5" x14ac:dyDescent="0.2">
      <c r="A44" s="33">
        <v>40</v>
      </c>
      <c r="B44" s="34">
        <f>'حقوق و دستمزد '!C44</f>
        <v>0</v>
      </c>
      <c r="C44" s="34">
        <f>'حقوق و دستمزد '!B44</f>
        <v>0</v>
      </c>
      <c r="D44" s="27">
        <f>'حقوق و دستمزد '!W44</f>
        <v>0</v>
      </c>
      <c r="E44" s="27">
        <f>'حقوق و دستمزد '!Y44</f>
        <v>0</v>
      </c>
      <c r="F44" s="27">
        <f t="shared" si="4"/>
        <v>0</v>
      </c>
      <c r="G44" s="27">
        <v>0</v>
      </c>
      <c r="H44" s="27">
        <f t="shared" si="5"/>
        <v>0</v>
      </c>
      <c r="I44" s="27">
        <f t="shared" si="0"/>
        <v>0</v>
      </c>
      <c r="J44" s="27">
        <f t="shared" si="1"/>
        <v>0</v>
      </c>
      <c r="K44" s="27">
        <f t="shared" si="2"/>
        <v>0</v>
      </c>
      <c r="L44" s="32">
        <f t="shared" si="3"/>
        <v>0</v>
      </c>
    </row>
    <row r="45" spans="1:12" ht="19.5" x14ac:dyDescent="0.2">
      <c r="A45" s="29">
        <v>41</v>
      </c>
      <c r="B45" s="30">
        <f>'حقوق و دستمزد '!C45</f>
        <v>0</v>
      </c>
      <c r="C45" s="30">
        <f>'حقوق و دستمزد '!B45</f>
        <v>0</v>
      </c>
      <c r="D45" s="31">
        <f>'حقوق و دستمزد '!W45</f>
        <v>0</v>
      </c>
      <c r="E45" s="31">
        <f>'حقوق و دستمزد '!Y45</f>
        <v>0</v>
      </c>
      <c r="F45" s="31">
        <f t="shared" si="4"/>
        <v>0</v>
      </c>
      <c r="G45" s="31">
        <v>0</v>
      </c>
      <c r="H45" s="31">
        <f t="shared" si="5"/>
        <v>0</v>
      </c>
      <c r="I45" s="31">
        <f t="shared" si="0"/>
        <v>0</v>
      </c>
      <c r="J45" s="31">
        <f t="shared" si="1"/>
        <v>0</v>
      </c>
      <c r="K45" s="31">
        <f t="shared" si="2"/>
        <v>0</v>
      </c>
      <c r="L45" s="32">
        <f t="shared" si="3"/>
        <v>0</v>
      </c>
    </row>
    <row r="46" spans="1:12" ht="19.5" x14ac:dyDescent="0.2">
      <c r="A46" s="33">
        <v>42</v>
      </c>
      <c r="B46" s="34">
        <f>'حقوق و دستمزد '!C46</f>
        <v>0</v>
      </c>
      <c r="C46" s="34">
        <f>'حقوق و دستمزد '!B46</f>
        <v>0</v>
      </c>
      <c r="D46" s="27">
        <f>'حقوق و دستمزد '!W46</f>
        <v>0</v>
      </c>
      <c r="E46" s="27">
        <f>'حقوق و دستمزد '!Y46</f>
        <v>0</v>
      </c>
      <c r="F46" s="27">
        <f t="shared" si="4"/>
        <v>0</v>
      </c>
      <c r="G46" s="27">
        <v>0</v>
      </c>
      <c r="H46" s="27">
        <f t="shared" si="5"/>
        <v>0</v>
      </c>
      <c r="I46" s="27">
        <f t="shared" si="0"/>
        <v>0</v>
      </c>
      <c r="J46" s="27">
        <f t="shared" si="1"/>
        <v>0</v>
      </c>
      <c r="K46" s="27">
        <f t="shared" si="2"/>
        <v>0</v>
      </c>
      <c r="L46" s="32">
        <f t="shared" si="3"/>
        <v>0</v>
      </c>
    </row>
    <row r="47" spans="1:12" ht="19.5" x14ac:dyDescent="0.2">
      <c r="A47" s="29">
        <v>43</v>
      </c>
      <c r="B47" s="30">
        <f>'حقوق و دستمزد '!C47</f>
        <v>0</v>
      </c>
      <c r="C47" s="30">
        <f>'حقوق و دستمزد '!B47</f>
        <v>0</v>
      </c>
      <c r="D47" s="31">
        <f>'حقوق و دستمزد '!W47</f>
        <v>0</v>
      </c>
      <c r="E47" s="31">
        <f>'حقوق و دستمزد '!Y47</f>
        <v>0</v>
      </c>
      <c r="F47" s="31">
        <f t="shared" si="4"/>
        <v>0</v>
      </c>
      <c r="G47" s="31">
        <v>0</v>
      </c>
      <c r="H47" s="31">
        <f t="shared" si="5"/>
        <v>0</v>
      </c>
      <c r="I47" s="31">
        <f t="shared" si="0"/>
        <v>0</v>
      </c>
      <c r="J47" s="31">
        <f t="shared" si="1"/>
        <v>0</v>
      </c>
      <c r="K47" s="31">
        <f t="shared" si="2"/>
        <v>0</v>
      </c>
      <c r="L47" s="32">
        <f t="shared" si="3"/>
        <v>0</v>
      </c>
    </row>
    <row r="48" spans="1:12" ht="19.5" x14ac:dyDescent="0.2">
      <c r="A48" s="33">
        <v>44</v>
      </c>
      <c r="B48" s="34">
        <f>'حقوق و دستمزد '!C48</f>
        <v>0</v>
      </c>
      <c r="C48" s="34">
        <f>'حقوق و دستمزد '!B48</f>
        <v>0</v>
      </c>
      <c r="D48" s="27">
        <f>'حقوق و دستمزد '!W48</f>
        <v>0</v>
      </c>
      <c r="E48" s="27">
        <f>'حقوق و دستمزد '!Y48</f>
        <v>0</v>
      </c>
      <c r="F48" s="27">
        <f t="shared" si="4"/>
        <v>0</v>
      </c>
      <c r="G48" s="27">
        <v>0</v>
      </c>
      <c r="H48" s="27">
        <f t="shared" si="5"/>
        <v>0</v>
      </c>
      <c r="I48" s="27">
        <f t="shared" si="0"/>
        <v>0</v>
      </c>
      <c r="J48" s="27">
        <f t="shared" si="1"/>
        <v>0</v>
      </c>
      <c r="K48" s="27">
        <f t="shared" si="2"/>
        <v>0</v>
      </c>
      <c r="L48" s="32">
        <f t="shared" si="3"/>
        <v>0</v>
      </c>
    </row>
    <row r="49" spans="1:12" ht="19.5" x14ac:dyDescent="0.2">
      <c r="A49" s="29">
        <v>45</v>
      </c>
      <c r="B49" s="30">
        <f>'حقوق و دستمزد '!C49</f>
        <v>0</v>
      </c>
      <c r="C49" s="30">
        <f>'حقوق و دستمزد '!B49</f>
        <v>0</v>
      </c>
      <c r="D49" s="31">
        <f>'حقوق و دستمزد '!W49</f>
        <v>0</v>
      </c>
      <c r="E49" s="31">
        <f>'حقوق و دستمزد '!Y49</f>
        <v>0</v>
      </c>
      <c r="F49" s="31">
        <f>D49-E49</f>
        <v>0</v>
      </c>
      <c r="G49" s="31">
        <v>0</v>
      </c>
      <c r="H49" s="31">
        <f t="shared" si="5"/>
        <v>0</v>
      </c>
      <c r="I49" s="31">
        <f t="shared" si="0"/>
        <v>0</v>
      </c>
      <c r="J49" s="31">
        <f t="shared" si="1"/>
        <v>0</v>
      </c>
      <c r="K49" s="31">
        <f t="shared" si="2"/>
        <v>0</v>
      </c>
      <c r="L49" s="32">
        <f t="shared" si="3"/>
        <v>0</v>
      </c>
    </row>
    <row r="50" spans="1:12" ht="19.5" x14ac:dyDescent="0.2">
      <c r="A50" s="33">
        <v>46</v>
      </c>
      <c r="B50" s="34">
        <f>'حقوق و دستمزد '!C50</f>
        <v>0</v>
      </c>
      <c r="C50" s="34">
        <f>'حقوق و دستمزد '!B50</f>
        <v>0</v>
      </c>
      <c r="D50" s="27">
        <f>'حقوق و دستمزد '!W50</f>
        <v>0</v>
      </c>
      <c r="E50" s="27">
        <f>'حقوق و دستمزد '!Y50</f>
        <v>0</v>
      </c>
      <c r="F50" s="27">
        <f t="shared" si="4"/>
        <v>0</v>
      </c>
      <c r="G50" s="27">
        <v>0</v>
      </c>
      <c r="H50" s="27">
        <f t="shared" si="5"/>
        <v>0</v>
      </c>
      <c r="I50" s="27">
        <f t="shared" si="0"/>
        <v>0</v>
      </c>
      <c r="J50" s="27">
        <f t="shared" si="1"/>
        <v>0</v>
      </c>
      <c r="K50" s="27">
        <f t="shared" si="2"/>
        <v>0</v>
      </c>
      <c r="L50" s="32">
        <f t="shared" si="3"/>
        <v>0</v>
      </c>
    </row>
    <row r="51" spans="1:12" ht="19.5" x14ac:dyDescent="0.2">
      <c r="A51" s="29">
        <v>47</v>
      </c>
      <c r="B51" s="30">
        <f>'حقوق و دستمزد '!C51</f>
        <v>0</v>
      </c>
      <c r="C51" s="30">
        <f>'حقوق و دستمزد '!B51</f>
        <v>0</v>
      </c>
      <c r="D51" s="31">
        <f>'حقوق و دستمزد '!W51</f>
        <v>0</v>
      </c>
      <c r="E51" s="31">
        <f>'حقوق و دستمزد '!Y51</f>
        <v>0</v>
      </c>
      <c r="F51" s="31">
        <f t="shared" si="4"/>
        <v>0</v>
      </c>
      <c r="G51" s="31">
        <v>0</v>
      </c>
      <c r="H51" s="31">
        <f t="shared" si="5"/>
        <v>0</v>
      </c>
      <c r="I51" s="31">
        <f t="shared" si="0"/>
        <v>0</v>
      </c>
      <c r="J51" s="31">
        <f t="shared" si="1"/>
        <v>0</v>
      </c>
      <c r="K51" s="31">
        <f t="shared" si="2"/>
        <v>0</v>
      </c>
      <c r="L51" s="32">
        <f t="shared" si="3"/>
        <v>0</v>
      </c>
    </row>
    <row r="52" spans="1:12" ht="19.5" x14ac:dyDescent="0.2">
      <c r="A52" s="33">
        <v>48</v>
      </c>
      <c r="B52" s="34">
        <f>'حقوق و دستمزد '!C52</f>
        <v>0</v>
      </c>
      <c r="C52" s="34">
        <f>'حقوق و دستمزد '!B52</f>
        <v>0</v>
      </c>
      <c r="D52" s="27">
        <f>'حقوق و دستمزد '!W52</f>
        <v>0</v>
      </c>
      <c r="E52" s="27">
        <f>'حقوق و دستمزد '!Y52</f>
        <v>0</v>
      </c>
      <c r="F52" s="27">
        <f t="shared" si="4"/>
        <v>0</v>
      </c>
      <c r="G52" s="27">
        <v>0</v>
      </c>
      <c r="H52" s="27">
        <f t="shared" si="5"/>
        <v>0</v>
      </c>
      <c r="I52" s="27">
        <f t="shared" si="0"/>
        <v>0</v>
      </c>
      <c r="J52" s="27">
        <f t="shared" si="1"/>
        <v>0</v>
      </c>
      <c r="K52" s="27">
        <f t="shared" si="2"/>
        <v>0</v>
      </c>
      <c r="L52" s="32">
        <f t="shared" si="3"/>
        <v>0</v>
      </c>
    </row>
    <row r="53" spans="1:12" ht="19.5" x14ac:dyDescent="0.2">
      <c r="A53" s="29">
        <v>49</v>
      </c>
      <c r="B53" s="30">
        <f>'حقوق و دستمزد '!C53</f>
        <v>0</v>
      </c>
      <c r="C53" s="30">
        <f>'حقوق و دستمزد '!B53</f>
        <v>0</v>
      </c>
      <c r="D53" s="31">
        <f>'حقوق و دستمزد '!W53</f>
        <v>0</v>
      </c>
      <c r="E53" s="31">
        <f>'حقوق و دستمزد '!Y53</f>
        <v>0</v>
      </c>
      <c r="F53" s="31">
        <f t="shared" si="4"/>
        <v>0</v>
      </c>
      <c r="G53" s="31">
        <v>0</v>
      </c>
      <c r="H53" s="31">
        <f t="shared" si="5"/>
        <v>0</v>
      </c>
      <c r="I53" s="31">
        <f t="shared" si="0"/>
        <v>0</v>
      </c>
      <c r="J53" s="31">
        <f t="shared" si="1"/>
        <v>0</v>
      </c>
      <c r="K53" s="31">
        <f t="shared" si="2"/>
        <v>0</v>
      </c>
      <c r="L53" s="32">
        <f t="shared" si="3"/>
        <v>0</v>
      </c>
    </row>
    <row r="54" spans="1:12" ht="19.5" x14ac:dyDescent="0.2">
      <c r="A54" s="33">
        <v>50</v>
      </c>
      <c r="B54" s="34">
        <f>'حقوق و دستمزد '!C54</f>
        <v>0</v>
      </c>
      <c r="C54" s="34">
        <f>'حقوق و دستمزد '!B54</f>
        <v>0</v>
      </c>
      <c r="D54" s="27">
        <f>'حقوق و دستمزد '!W54</f>
        <v>0</v>
      </c>
      <c r="E54" s="27">
        <f>'حقوق و دستمزد '!Y54</f>
        <v>0</v>
      </c>
      <c r="F54" s="27">
        <f t="shared" si="4"/>
        <v>0</v>
      </c>
      <c r="G54" s="27">
        <v>0</v>
      </c>
      <c r="H54" s="27">
        <f t="shared" si="5"/>
        <v>0</v>
      </c>
      <c r="I54" s="27">
        <f t="shared" si="0"/>
        <v>0</v>
      </c>
      <c r="J54" s="27">
        <f t="shared" si="1"/>
        <v>0</v>
      </c>
      <c r="K54" s="27">
        <f t="shared" si="2"/>
        <v>0</v>
      </c>
      <c r="L54" s="32">
        <f t="shared" si="3"/>
        <v>0</v>
      </c>
    </row>
    <row r="55" spans="1:12" ht="19.5" x14ac:dyDescent="0.2">
      <c r="A55" s="29">
        <v>51</v>
      </c>
      <c r="B55" s="30">
        <f>'حقوق و دستمزد '!C55</f>
        <v>0</v>
      </c>
      <c r="C55" s="30">
        <f>'حقوق و دستمزد '!B55</f>
        <v>0</v>
      </c>
      <c r="D55" s="31">
        <f>'حقوق و دستمزد '!W55</f>
        <v>0</v>
      </c>
      <c r="E55" s="31">
        <f>'حقوق و دستمزد '!Y55</f>
        <v>0</v>
      </c>
      <c r="F55" s="31">
        <f t="shared" ref="F55:F104" si="6">D55-E55</f>
        <v>0</v>
      </c>
      <c r="G55" s="31">
        <v>0</v>
      </c>
      <c r="H55" s="31">
        <f t="shared" si="5"/>
        <v>0</v>
      </c>
      <c r="I55" s="31">
        <f t="shared" ref="I55:I104" si="7">IF(F55&gt;=$J$2,($I$3-$H$3)*15/100,IF(F55&gt;=$I$2,(F55-$H$3)*15/100,0))</f>
        <v>0</v>
      </c>
      <c r="J55" s="31">
        <f t="shared" ref="J55:J104" si="8">IF(F55&gt;=$K$2,($J$3-$I$3)*20/100,IF(F55&gt;=$J$2,(F55-$I$3)*20/100,0))</f>
        <v>0</v>
      </c>
      <c r="K55" s="31">
        <f t="shared" ref="K55:K104" si="9">IF(F55&lt;$K$2,0,(F55-$K$2)*30/100)</f>
        <v>0</v>
      </c>
      <c r="L55" s="32">
        <f t="shared" ref="L55:L104" si="10">SUM(G55:K55)</f>
        <v>0</v>
      </c>
    </row>
    <row r="56" spans="1:12" ht="19.5" x14ac:dyDescent="0.2">
      <c r="A56" s="33">
        <v>52</v>
      </c>
      <c r="B56" s="34">
        <f>'حقوق و دستمزد '!C56</f>
        <v>0</v>
      </c>
      <c r="C56" s="34">
        <f>'حقوق و دستمزد '!B56</f>
        <v>0</v>
      </c>
      <c r="D56" s="27">
        <f>'حقوق و دستمزد '!W56</f>
        <v>0</v>
      </c>
      <c r="E56" s="27">
        <f>'حقوق و دستمزد '!Y56</f>
        <v>0</v>
      </c>
      <c r="F56" s="27">
        <f t="shared" si="6"/>
        <v>0</v>
      </c>
      <c r="G56" s="27">
        <v>0</v>
      </c>
      <c r="H56" s="27">
        <f t="shared" si="5"/>
        <v>0</v>
      </c>
      <c r="I56" s="27">
        <f t="shared" si="7"/>
        <v>0</v>
      </c>
      <c r="J56" s="27">
        <f t="shared" si="8"/>
        <v>0</v>
      </c>
      <c r="K56" s="27">
        <f t="shared" si="9"/>
        <v>0</v>
      </c>
      <c r="L56" s="32">
        <f t="shared" si="10"/>
        <v>0</v>
      </c>
    </row>
    <row r="57" spans="1:12" ht="19.5" x14ac:dyDescent="0.2">
      <c r="A57" s="29">
        <v>53</v>
      </c>
      <c r="B57" s="30">
        <f>'حقوق و دستمزد '!C57</f>
        <v>0</v>
      </c>
      <c r="C57" s="30">
        <f>'حقوق و دستمزد '!B57</f>
        <v>0</v>
      </c>
      <c r="D57" s="31">
        <f>'حقوق و دستمزد '!W57</f>
        <v>0</v>
      </c>
      <c r="E57" s="31">
        <f>'حقوق و دستمزد '!Y57</f>
        <v>0</v>
      </c>
      <c r="F57" s="31">
        <f t="shared" si="6"/>
        <v>0</v>
      </c>
      <c r="G57" s="31">
        <v>0</v>
      </c>
      <c r="H57" s="31">
        <f t="shared" si="5"/>
        <v>0</v>
      </c>
      <c r="I57" s="31">
        <f t="shared" si="7"/>
        <v>0</v>
      </c>
      <c r="J57" s="31">
        <f t="shared" si="8"/>
        <v>0</v>
      </c>
      <c r="K57" s="31">
        <f t="shared" si="9"/>
        <v>0</v>
      </c>
      <c r="L57" s="32">
        <f t="shared" si="10"/>
        <v>0</v>
      </c>
    </row>
    <row r="58" spans="1:12" ht="19.5" x14ac:dyDescent="0.2">
      <c r="A58" s="33">
        <v>54</v>
      </c>
      <c r="B58" s="34">
        <f>'حقوق و دستمزد '!C58</f>
        <v>0</v>
      </c>
      <c r="C58" s="34">
        <f>'حقوق و دستمزد '!B58</f>
        <v>0</v>
      </c>
      <c r="D58" s="27">
        <f>'حقوق و دستمزد '!W58</f>
        <v>0</v>
      </c>
      <c r="E58" s="27">
        <f>'حقوق و دستمزد '!Y58</f>
        <v>0</v>
      </c>
      <c r="F58" s="27">
        <f t="shared" si="6"/>
        <v>0</v>
      </c>
      <c r="G58" s="27">
        <v>0</v>
      </c>
      <c r="H58" s="27">
        <f t="shared" si="5"/>
        <v>0</v>
      </c>
      <c r="I58" s="27">
        <f t="shared" si="7"/>
        <v>0</v>
      </c>
      <c r="J58" s="27">
        <f t="shared" si="8"/>
        <v>0</v>
      </c>
      <c r="K58" s="27">
        <f t="shared" si="9"/>
        <v>0</v>
      </c>
      <c r="L58" s="32">
        <f t="shared" si="10"/>
        <v>0</v>
      </c>
    </row>
    <row r="59" spans="1:12" ht="19.5" x14ac:dyDescent="0.2">
      <c r="A59" s="29">
        <v>55</v>
      </c>
      <c r="B59" s="30">
        <f>'حقوق و دستمزد '!C59</f>
        <v>0</v>
      </c>
      <c r="C59" s="30">
        <f>'حقوق و دستمزد '!B59</f>
        <v>0</v>
      </c>
      <c r="D59" s="31">
        <f>'حقوق و دستمزد '!W59</f>
        <v>0</v>
      </c>
      <c r="E59" s="31">
        <f>'حقوق و دستمزد '!Y59</f>
        <v>0</v>
      </c>
      <c r="F59" s="31">
        <f t="shared" si="6"/>
        <v>0</v>
      </c>
      <c r="G59" s="31">
        <v>0</v>
      </c>
      <c r="H59" s="31">
        <f t="shared" si="5"/>
        <v>0</v>
      </c>
      <c r="I59" s="31">
        <f t="shared" si="7"/>
        <v>0</v>
      </c>
      <c r="J59" s="31">
        <f t="shared" si="8"/>
        <v>0</v>
      </c>
      <c r="K59" s="31">
        <f t="shared" si="9"/>
        <v>0</v>
      </c>
      <c r="L59" s="32">
        <f t="shared" si="10"/>
        <v>0</v>
      </c>
    </row>
    <row r="60" spans="1:12" ht="19.5" x14ac:dyDescent="0.2">
      <c r="A60" s="33">
        <v>56</v>
      </c>
      <c r="B60" s="34">
        <f>'حقوق و دستمزد '!C60</f>
        <v>0</v>
      </c>
      <c r="C60" s="34">
        <f>'حقوق و دستمزد '!B60</f>
        <v>0</v>
      </c>
      <c r="D60" s="27">
        <f>'حقوق و دستمزد '!W60</f>
        <v>0</v>
      </c>
      <c r="E60" s="27">
        <f>'حقوق و دستمزد '!Y60</f>
        <v>0</v>
      </c>
      <c r="F60" s="27">
        <f t="shared" si="6"/>
        <v>0</v>
      </c>
      <c r="G60" s="27">
        <v>0</v>
      </c>
      <c r="H60" s="27">
        <f t="shared" si="5"/>
        <v>0</v>
      </c>
      <c r="I60" s="27">
        <f t="shared" si="7"/>
        <v>0</v>
      </c>
      <c r="J60" s="27">
        <f t="shared" si="8"/>
        <v>0</v>
      </c>
      <c r="K60" s="27">
        <f t="shared" si="9"/>
        <v>0</v>
      </c>
      <c r="L60" s="32">
        <f t="shared" si="10"/>
        <v>0</v>
      </c>
    </row>
    <row r="61" spans="1:12" ht="19.5" x14ac:dyDescent="0.2">
      <c r="A61" s="29">
        <v>57</v>
      </c>
      <c r="B61" s="30">
        <f>'حقوق و دستمزد '!C61</f>
        <v>0</v>
      </c>
      <c r="C61" s="30">
        <f>'حقوق و دستمزد '!B61</f>
        <v>0</v>
      </c>
      <c r="D61" s="31">
        <f>'حقوق و دستمزد '!W61</f>
        <v>0</v>
      </c>
      <c r="E61" s="31">
        <f>'حقوق و دستمزد '!Y61</f>
        <v>0</v>
      </c>
      <c r="F61" s="31">
        <f t="shared" si="6"/>
        <v>0</v>
      </c>
      <c r="G61" s="31">
        <v>0</v>
      </c>
      <c r="H61" s="31">
        <f t="shared" si="5"/>
        <v>0</v>
      </c>
      <c r="I61" s="31">
        <f t="shared" si="7"/>
        <v>0</v>
      </c>
      <c r="J61" s="31">
        <f t="shared" si="8"/>
        <v>0</v>
      </c>
      <c r="K61" s="31">
        <f t="shared" si="9"/>
        <v>0</v>
      </c>
      <c r="L61" s="32">
        <f t="shared" si="10"/>
        <v>0</v>
      </c>
    </row>
    <row r="62" spans="1:12" ht="19.5" x14ac:dyDescent="0.2">
      <c r="A62" s="33">
        <v>58</v>
      </c>
      <c r="B62" s="34">
        <f>'حقوق و دستمزد '!C62</f>
        <v>0</v>
      </c>
      <c r="C62" s="34">
        <f>'حقوق و دستمزد '!B62</f>
        <v>0</v>
      </c>
      <c r="D62" s="27">
        <f>'حقوق و دستمزد '!W62</f>
        <v>0</v>
      </c>
      <c r="E62" s="27">
        <f>'حقوق و دستمزد '!Y62</f>
        <v>0</v>
      </c>
      <c r="F62" s="27">
        <f t="shared" si="6"/>
        <v>0</v>
      </c>
      <c r="G62" s="27">
        <v>0</v>
      </c>
      <c r="H62" s="27">
        <f t="shared" si="5"/>
        <v>0</v>
      </c>
      <c r="I62" s="27">
        <f t="shared" si="7"/>
        <v>0</v>
      </c>
      <c r="J62" s="27">
        <f t="shared" si="8"/>
        <v>0</v>
      </c>
      <c r="K62" s="27">
        <f t="shared" si="9"/>
        <v>0</v>
      </c>
      <c r="L62" s="32">
        <f t="shared" si="10"/>
        <v>0</v>
      </c>
    </row>
    <row r="63" spans="1:12" ht="19.5" x14ac:dyDescent="0.2">
      <c r="A63" s="29">
        <v>59</v>
      </c>
      <c r="B63" s="30">
        <f>'حقوق و دستمزد '!C63</f>
        <v>0</v>
      </c>
      <c r="C63" s="30">
        <f>'حقوق و دستمزد '!B63</f>
        <v>0</v>
      </c>
      <c r="D63" s="31">
        <f>'حقوق و دستمزد '!W63</f>
        <v>0</v>
      </c>
      <c r="E63" s="31">
        <f>'حقوق و دستمزد '!Y63</f>
        <v>0</v>
      </c>
      <c r="F63" s="31">
        <f t="shared" si="6"/>
        <v>0</v>
      </c>
      <c r="G63" s="31">
        <v>0</v>
      </c>
      <c r="H63" s="31">
        <f t="shared" si="5"/>
        <v>0</v>
      </c>
      <c r="I63" s="31">
        <f t="shared" si="7"/>
        <v>0</v>
      </c>
      <c r="J63" s="31">
        <f t="shared" si="8"/>
        <v>0</v>
      </c>
      <c r="K63" s="31">
        <f t="shared" si="9"/>
        <v>0</v>
      </c>
      <c r="L63" s="32">
        <f t="shared" si="10"/>
        <v>0</v>
      </c>
    </row>
    <row r="64" spans="1:12" ht="19.5" x14ac:dyDescent="0.2">
      <c r="A64" s="33">
        <v>60</v>
      </c>
      <c r="B64" s="34">
        <f>'حقوق و دستمزد '!C64</f>
        <v>0</v>
      </c>
      <c r="C64" s="34">
        <f>'حقوق و دستمزد '!B64</f>
        <v>0</v>
      </c>
      <c r="D64" s="27">
        <f>'حقوق و دستمزد '!W64</f>
        <v>0</v>
      </c>
      <c r="E64" s="27">
        <f>'حقوق و دستمزد '!Y64</f>
        <v>0</v>
      </c>
      <c r="F64" s="27">
        <f t="shared" si="6"/>
        <v>0</v>
      </c>
      <c r="G64" s="27">
        <v>0</v>
      </c>
      <c r="H64" s="27">
        <f t="shared" si="5"/>
        <v>0</v>
      </c>
      <c r="I64" s="27">
        <f t="shared" si="7"/>
        <v>0</v>
      </c>
      <c r="J64" s="27">
        <f t="shared" si="8"/>
        <v>0</v>
      </c>
      <c r="K64" s="27">
        <f t="shared" si="9"/>
        <v>0</v>
      </c>
      <c r="L64" s="32">
        <f t="shared" si="10"/>
        <v>0</v>
      </c>
    </row>
    <row r="65" spans="1:12" ht="19.5" x14ac:dyDescent="0.2">
      <c r="A65" s="29">
        <v>61</v>
      </c>
      <c r="B65" s="30">
        <f>'حقوق و دستمزد '!C65</f>
        <v>0</v>
      </c>
      <c r="C65" s="30">
        <f>'حقوق و دستمزد '!B65</f>
        <v>0</v>
      </c>
      <c r="D65" s="31">
        <f>'حقوق و دستمزد '!W65</f>
        <v>0</v>
      </c>
      <c r="E65" s="31">
        <f>'حقوق و دستمزد '!Y65</f>
        <v>0</v>
      </c>
      <c r="F65" s="31">
        <f t="shared" si="6"/>
        <v>0</v>
      </c>
      <c r="G65" s="31">
        <v>0</v>
      </c>
      <c r="H65" s="31">
        <f t="shared" si="5"/>
        <v>0</v>
      </c>
      <c r="I65" s="31">
        <f t="shared" si="7"/>
        <v>0</v>
      </c>
      <c r="J65" s="31">
        <f t="shared" si="8"/>
        <v>0</v>
      </c>
      <c r="K65" s="31">
        <f t="shared" si="9"/>
        <v>0</v>
      </c>
      <c r="L65" s="32">
        <f t="shared" si="10"/>
        <v>0</v>
      </c>
    </row>
    <row r="66" spans="1:12" ht="19.5" x14ac:dyDescent="0.2">
      <c r="A66" s="33">
        <v>62</v>
      </c>
      <c r="B66" s="34">
        <f>'حقوق و دستمزد '!C66</f>
        <v>0</v>
      </c>
      <c r="C66" s="34">
        <f>'حقوق و دستمزد '!B66</f>
        <v>0</v>
      </c>
      <c r="D66" s="27">
        <f>'حقوق و دستمزد '!W66</f>
        <v>0</v>
      </c>
      <c r="E66" s="27">
        <f>'حقوق و دستمزد '!Y66</f>
        <v>0</v>
      </c>
      <c r="F66" s="27">
        <f t="shared" si="6"/>
        <v>0</v>
      </c>
      <c r="G66" s="27">
        <v>0</v>
      </c>
      <c r="H66" s="27">
        <f t="shared" si="5"/>
        <v>0</v>
      </c>
      <c r="I66" s="27">
        <f t="shared" si="7"/>
        <v>0</v>
      </c>
      <c r="J66" s="27">
        <f t="shared" si="8"/>
        <v>0</v>
      </c>
      <c r="K66" s="27">
        <f t="shared" si="9"/>
        <v>0</v>
      </c>
      <c r="L66" s="32">
        <f t="shared" si="10"/>
        <v>0</v>
      </c>
    </row>
    <row r="67" spans="1:12" ht="19.5" x14ac:dyDescent="0.2">
      <c r="A67" s="29">
        <v>63</v>
      </c>
      <c r="B67" s="30">
        <f>'حقوق و دستمزد '!C67</f>
        <v>0</v>
      </c>
      <c r="C67" s="30">
        <f>'حقوق و دستمزد '!B67</f>
        <v>0</v>
      </c>
      <c r="D67" s="31">
        <f>'حقوق و دستمزد '!W67</f>
        <v>0</v>
      </c>
      <c r="E67" s="31">
        <f>'حقوق و دستمزد '!Y67</f>
        <v>0</v>
      </c>
      <c r="F67" s="31">
        <f t="shared" si="6"/>
        <v>0</v>
      </c>
      <c r="G67" s="31">
        <v>0</v>
      </c>
      <c r="H67" s="31">
        <f t="shared" si="5"/>
        <v>0</v>
      </c>
      <c r="I67" s="31">
        <f t="shared" si="7"/>
        <v>0</v>
      </c>
      <c r="J67" s="31">
        <f t="shared" si="8"/>
        <v>0</v>
      </c>
      <c r="K67" s="31">
        <f t="shared" si="9"/>
        <v>0</v>
      </c>
      <c r="L67" s="32">
        <f t="shared" si="10"/>
        <v>0</v>
      </c>
    </row>
    <row r="68" spans="1:12" ht="19.5" x14ac:dyDescent="0.2">
      <c r="A68" s="33">
        <v>64</v>
      </c>
      <c r="B68" s="34">
        <f>'حقوق و دستمزد '!C68</f>
        <v>0</v>
      </c>
      <c r="C68" s="34">
        <f>'حقوق و دستمزد '!B68</f>
        <v>0</v>
      </c>
      <c r="D68" s="27">
        <f>'حقوق و دستمزد '!W68</f>
        <v>0</v>
      </c>
      <c r="E68" s="27">
        <f>'حقوق و دستمزد '!Y68</f>
        <v>0</v>
      </c>
      <c r="F68" s="27">
        <f t="shared" si="6"/>
        <v>0</v>
      </c>
      <c r="G68" s="27">
        <v>0</v>
      </c>
      <c r="H68" s="27">
        <f t="shared" si="5"/>
        <v>0</v>
      </c>
      <c r="I68" s="27">
        <f t="shared" si="7"/>
        <v>0</v>
      </c>
      <c r="J68" s="27">
        <f t="shared" si="8"/>
        <v>0</v>
      </c>
      <c r="K68" s="27">
        <f t="shared" si="9"/>
        <v>0</v>
      </c>
      <c r="L68" s="32">
        <f t="shared" si="10"/>
        <v>0</v>
      </c>
    </row>
    <row r="69" spans="1:12" ht="19.5" x14ac:dyDescent="0.2">
      <c r="A69" s="29">
        <v>65</v>
      </c>
      <c r="B69" s="30">
        <f>'حقوق و دستمزد '!C69</f>
        <v>0</v>
      </c>
      <c r="C69" s="30">
        <f>'حقوق و دستمزد '!B69</f>
        <v>0</v>
      </c>
      <c r="D69" s="31">
        <f>'حقوق و دستمزد '!W69</f>
        <v>0</v>
      </c>
      <c r="E69" s="31">
        <f>'حقوق و دستمزد '!Y69</f>
        <v>0</v>
      </c>
      <c r="F69" s="31">
        <f t="shared" si="6"/>
        <v>0</v>
      </c>
      <c r="G69" s="31">
        <v>0</v>
      </c>
      <c r="H69" s="31">
        <f t="shared" si="5"/>
        <v>0</v>
      </c>
      <c r="I69" s="31">
        <f t="shared" si="7"/>
        <v>0</v>
      </c>
      <c r="J69" s="31">
        <f t="shared" si="8"/>
        <v>0</v>
      </c>
      <c r="K69" s="31">
        <f t="shared" si="9"/>
        <v>0</v>
      </c>
      <c r="L69" s="32">
        <f t="shared" si="10"/>
        <v>0</v>
      </c>
    </row>
    <row r="70" spans="1:12" ht="19.5" x14ac:dyDescent="0.2">
      <c r="A70" s="33">
        <v>66</v>
      </c>
      <c r="B70" s="34">
        <f>'حقوق و دستمزد '!C70</f>
        <v>0</v>
      </c>
      <c r="C70" s="34">
        <f>'حقوق و دستمزد '!B70</f>
        <v>0</v>
      </c>
      <c r="D70" s="27">
        <f>'حقوق و دستمزد '!W70</f>
        <v>0</v>
      </c>
      <c r="E70" s="27">
        <f>'حقوق و دستمزد '!Y70</f>
        <v>0</v>
      </c>
      <c r="F70" s="27">
        <f t="shared" si="6"/>
        <v>0</v>
      </c>
      <c r="G70" s="27">
        <v>0</v>
      </c>
      <c r="H70" s="27">
        <f t="shared" si="5"/>
        <v>0</v>
      </c>
      <c r="I70" s="27">
        <f t="shared" si="7"/>
        <v>0</v>
      </c>
      <c r="J70" s="27">
        <f t="shared" si="8"/>
        <v>0</v>
      </c>
      <c r="K70" s="27">
        <f t="shared" si="9"/>
        <v>0</v>
      </c>
      <c r="L70" s="32">
        <f t="shared" si="10"/>
        <v>0</v>
      </c>
    </row>
    <row r="71" spans="1:12" ht="19.5" x14ac:dyDescent="0.2">
      <c r="A71" s="29">
        <v>67</v>
      </c>
      <c r="B71" s="30">
        <f>'حقوق و دستمزد '!C71</f>
        <v>0</v>
      </c>
      <c r="C71" s="30">
        <f>'حقوق و دستمزد '!B71</f>
        <v>0</v>
      </c>
      <c r="D71" s="31">
        <f>'حقوق و دستمزد '!W71</f>
        <v>0</v>
      </c>
      <c r="E71" s="31">
        <f>'حقوق و دستمزد '!Y71</f>
        <v>0</v>
      </c>
      <c r="F71" s="31">
        <f t="shared" si="6"/>
        <v>0</v>
      </c>
      <c r="G71" s="31">
        <v>0</v>
      </c>
      <c r="H71" s="31">
        <f t="shared" ref="H71:H104" si="11">IF(F71&lt;$H$2,0,IF(F71&gt;$H$3,($H$3-$G$3)*10/100,(F71-$G$3)*10/100))</f>
        <v>0</v>
      </c>
      <c r="I71" s="31">
        <f t="shared" si="7"/>
        <v>0</v>
      </c>
      <c r="J71" s="31">
        <f t="shared" si="8"/>
        <v>0</v>
      </c>
      <c r="K71" s="31">
        <f t="shared" si="9"/>
        <v>0</v>
      </c>
      <c r="L71" s="32">
        <f t="shared" si="10"/>
        <v>0</v>
      </c>
    </row>
    <row r="72" spans="1:12" ht="19.5" x14ac:dyDescent="0.2">
      <c r="A72" s="33">
        <v>68</v>
      </c>
      <c r="B72" s="34">
        <f>'حقوق و دستمزد '!C72</f>
        <v>0</v>
      </c>
      <c r="C72" s="34">
        <f>'حقوق و دستمزد '!B72</f>
        <v>0</v>
      </c>
      <c r="D72" s="27">
        <f>'حقوق و دستمزد '!W72</f>
        <v>0</v>
      </c>
      <c r="E72" s="27">
        <f>'حقوق و دستمزد '!Y72</f>
        <v>0</v>
      </c>
      <c r="F72" s="27">
        <f t="shared" si="6"/>
        <v>0</v>
      </c>
      <c r="G72" s="27">
        <v>0</v>
      </c>
      <c r="H72" s="27">
        <f t="shared" si="11"/>
        <v>0</v>
      </c>
      <c r="I72" s="27">
        <f t="shared" si="7"/>
        <v>0</v>
      </c>
      <c r="J72" s="27">
        <f t="shared" si="8"/>
        <v>0</v>
      </c>
      <c r="K72" s="27">
        <f t="shared" si="9"/>
        <v>0</v>
      </c>
      <c r="L72" s="32">
        <f t="shared" si="10"/>
        <v>0</v>
      </c>
    </row>
    <row r="73" spans="1:12" ht="19.5" x14ac:dyDescent="0.2">
      <c r="A73" s="29">
        <v>69</v>
      </c>
      <c r="B73" s="30">
        <f>'حقوق و دستمزد '!C73</f>
        <v>0</v>
      </c>
      <c r="C73" s="30">
        <f>'حقوق و دستمزد '!B73</f>
        <v>0</v>
      </c>
      <c r="D73" s="31">
        <f>'حقوق و دستمزد '!W73</f>
        <v>0</v>
      </c>
      <c r="E73" s="31">
        <f>'حقوق و دستمزد '!Y73</f>
        <v>0</v>
      </c>
      <c r="F73" s="31">
        <f t="shared" si="6"/>
        <v>0</v>
      </c>
      <c r="G73" s="31">
        <v>0</v>
      </c>
      <c r="H73" s="31">
        <f t="shared" si="11"/>
        <v>0</v>
      </c>
      <c r="I73" s="31">
        <f t="shared" si="7"/>
        <v>0</v>
      </c>
      <c r="J73" s="31">
        <f t="shared" si="8"/>
        <v>0</v>
      </c>
      <c r="K73" s="31">
        <f t="shared" si="9"/>
        <v>0</v>
      </c>
      <c r="L73" s="32">
        <f t="shared" si="10"/>
        <v>0</v>
      </c>
    </row>
    <row r="74" spans="1:12" ht="19.5" x14ac:dyDescent="0.2">
      <c r="A74" s="33">
        <v>70</v>
      </c>
      <c r="B74" s="34">
        <f>'حقوق و دستمزد '!C74</f>
        <v>0</v>
      </c>
      <c r="C74" s="34">
        <f>'حقوق و دستمزد '!B74</f>
        <v>0</v>
      </c>
      <c r="D74" s="27">
        <f>'حقوق و دستمزد '!W74</f>
        <v>0</v>
      </c>
      <c r="E74" s="27">
        <f>'حقوق و دستمزد '!Y74</f>
        <v>0</v>
      </c>
      <c r="F74" s="27">
        <f t="shared" si="6"/>
        <v>0</v>
      </c>
      <c r="G74" s="27">
        <v>0</v>
      </c>
      <c r="H74" s="27">
        <f t="shared" si="11"/>
        <v>0</v>
      </c>
      <c r="I74" s="27">
        <f t="shared" si="7"/>
        <v>0</v>
      </c>
      <c r="J74" s="27">
        <f t="shared" si="8"/>
        <v>0</v>
      </c>
      <c r="K74" s="27">
        <f t="shared" si="9"/>
        <v>0</v>
      </c>
      <c r="L74" s="32">
        <f t="shared" si="10"/>
        <v>0</v>
      </c>
    </row>
    <row r="75" spans="1:12" ht="19.5" x14ac:dyDescent="0.2">
      <c r="A75" s="29">
        <v>71</v>
      </c>
      <c r="B75" s="30">
        <f>'حقوق و دستمزد '!C75</f>
        <v>0</v>
      </c>
      <c r="C75" s="30">
        <f>'حقوق و دستمزد '!B75</f>
        <v>0</v>
      </c>
      <c r="D75" s="31">
        <f>'حقوق و دستمزد '!W75</f>
        <v>0</v>
      </c>
      <c r="E75" s="31">
        <f>'حقوق و دستمزد '!Y75</f>
        <v>0</v>
      </c>
      <c r="F75" s="31">
        <f t="shared" si="6"/>
        <v>0</v>
      </c>
      <c r="G75" s="31">
        <v>0</v>
      </c>
      <c r="H75" s="31">
        <f t="shared" si="11"/>
        <v>0</v>
      </c>
      <c r="I75" s="31">
        <f t="shared" si="7"/>
        <v>0</v>
      </c>
      <c r="J75" s="31">
        <f t="shared" si="8"/>
        <v>0</v>
      </c>
      <c r="K75" s="31">
        <f t="shared" si="9"/>
        <v>0</v>
      </c>
      <c r="L75" s="32">
        <f t="shared" si="10"/>
        <v>0</v>
      </c>
    </row>
    <row r="76" spans="1:12" ht="19.5" x14ac:dyDescent="0.2">
      <c r="A76" s="33">
        <v>72</v>
      </c>
      <c r="B76" s="34">
        <f>'حقوق و دستمزد '!C76</f>
        <v>0</v>
      </c>
      <c r="C76" s="34">
        <f>'حقوق و دستمزد '!B76</f>
        <v>0</v>
      </c>
      <c r="D76" s="27">
        <f>'حقوق و دستمزد '!W76</f>
        <v>0</v>
      </c>
      <c r="E76" s="27">
        <f>'حقوق و دستمزد '!Y76</f>
        <v>0</v>
      </c>
      <c r="F76" s="27">
        <f t="shared" si="6"/>
        <v>0</v>
      </c>
      <c r="G76" s="27">
        <v>0</v>
      </c>
      <c r="H76" s="27">
        <f t="shared" si="11"/>
        <v>0</v>
      </c>
      <c r="I76" s="27">
        <f t="shared" si="7"/>
        <v>0</v>
      </c>
      <c r="J76" s="27">
        <f t="shared" si="8"/>
        <v>0</v>
      </c>
      <c r="K76" s="27">
        <f t="shared" si="9"/>
        <v>0</v>
      </c>
      <c r="L76" s="32">
        <f t="shared" si="10"/>
        <v>0</v>
      </c>
    </row>
    <row r="77" spans="1:12" ht="19.5" x14ac:dyDescent="0.2">
      <c r="A77" s="29">
        <v>73</v>
      </c>
      <c r="B77" s="30">
        <f>'حقوق و دستمزد '!C77</f>
        <v>0</v>
      </c>
      <c r="C77" s="30">
        <f>'حقوق و دستمزد '!B77</f>
        <v>0</v>
      </c>
      <c r="D77" s="31">
        <f>'حقوق و دستمزد '!W77</f>
        <v>0</v>
      </c>
      <c r="E77" s="31">
        <f>'حقوق و دستمزد '!Y77</f>
        <v>0</v>
      </c>
      <c r="F77" s="31">
        <f t="shared" si="6"/>
        <v>0</v>
      </c>
      <c r="G77" s="31">
        <v>0</v>
      </c>
      <c r="H77" s="31">
        <f t="shared" si="11"/>
        <v>0</v>
      </c>
      <c r="I77" s="31">
        <f t="shared" si="7"/>
        <v>0</v>
      </c>
      <c r="J77" s="31">
        <f t="shared" si="8"/>
        <v>0</v>
      </c>
      <c r="K77" s="31">
        <f t="shared" si="9"/>
        <v>0</v>
      </c>
      <c r="L77" s="32">
        <f t="shared" si="10"/>
        <v>0</v>
      </c>
    </row>
    <row r="78" spans="1:12" ht="19.5" x14ac:dyDescent="0.2">
      <c r="A78" s="33">
        <v>74</v>
      </c>
      <c r="B78" s="34">
        <f>'حقوق و دستمزد '!C78</f>
        <v>0</v>
      </c>
      <c r="C78" s="34">
        <f>'حقوق و دستمزد '!B78</f>
        <v>0</v>
      </c>
      <c r="D78" s="27">
        <f>'حقوق و دستمزد '!W78</f>
        <v>0</v>
      </c>
      <c r="E78" s="27">
        <f>'حقوق و دستمزد '!Y78</f>
        <v>0</v>
      </c>
      <c r="F78" s="27">
        <f t="shared" si="6"/>
        <v>0</v>
      </c>
      <c r="G78" s="27">
        <v>0</v>
      </c>
      <c r="H78" s="27">
        <f t="shared" si="11"/>
        <v>0</v>
      </c>
      <c r="I78" s="27">
        <f t="shared" si="7"/>
        <v>0</v>
      </c>
      <c r="J78" s="27">
        <f t="shared" si="8"/>
        <v>0</v>
      </c>
      <c r="K78" s="27">
        <f t="shared" si="9"/>
        <v>0</v>
      </c>
      <c r="L78" s="32">
        <f t="shared" si="10"/>
        <v>0</v>
      </c>
    </row>
    <row r="79" spans="1:12" ht="19.5" x14ac:dyDescent="0.2">
      <c r="A79" s="29">
        <v>75</v>
      </c>
      <c r="B79" s="30">
        <f>'حقوق و دستمزد '!C79</f>
        <v>0</v>
      </c>
      <c r="C79" s="30">
        <f>'حقوق و دستمزد '!B79</f>
        <v>0</v>
      </c>
      <c r="D79" s="31">
        <f>'حقوق و دستمزد '!W79</f>
        <v>0</v>
      </c>
      <c r="E79" s="31">
        <f>'حقوق و دستمزد '!Y79</f>
        <v>0</v>
      </c>
      <c r="F79" s="31">
        <f t="shared" si="6"/>
        <v>0</v>
      </c>
      <c r="G79" s="31">
        <v>0</v>
      </c>
      <c r="H79" s="31">
        <f t="shared" si="11"/>
        <v>0</v>
      </c>
      <c r="I79" s="31">
        <f t="shared" si="7"/>
        <v>0</v>
      </c>
      <c r="J79" s="31">
        <f t="shared" si="8"/>
        <v>0</v>
      </c>
      <c r="K79" s="31">
        <f t="shared" si="9"/>
        <v>0</v>
      </c>
      <c r="L79" s="32">
        <f t="shared" si="10"/>
        <v>0</v>
      </c>
    </row>
    <row r="80" spans="1:12" ht="19.5" x14ac:dyDescent="0.2">
      <c r="A80" s="33">
        <v>76</v>
      </c>
      <c r="B80" s="34">
        <f>'حقوق و دستمزد '!C80</f>
        <v>0</v>
      </c>
      <c r="C80" s="34">
        <f>'حقوق و دستمزد '!B80</f>
        <v>0</v>
      </c>
      <c r="D80" s="27">
        <f>'حقوق و دستمزد '!W80</f>
        <v>0</v>
      </c>
      <c r="E80" s="27">
        <f>'حقوق و دستمزد '!Y80</f>
        <v>0</v>
      </c>
      <c r="F80" s="27">
        <f t="shared" si="6"/>
        <v>0</v>
      </c>
      <c r="G80" s="27">
        <v>0</v>
      </c>
      <c r="H80" s="27">
        <f t="shared" si="11"/>
        <v>0</v>
      </c>
      <c r="I80" s="27">
        <f t="shared" si="7"/>
        <v>0</v>
      </c>
      <c r="J80" s="27">
        <f t="shared" si="8"/>
        <v>0</v>
      </c>
      <c r="K80" s="27">
        <f t="shared" si="9"/>
        <v>0</v>
      </c>
      <c r="L80" s="32">
        <f t="shared" si="10"/>
        <v>0</v>
      </c>
    </row>
    <row r="81" spans="1:12" ht="19.5" x14ac:dyDescent="0.2">
      <c r="A81" s="29">
        <v>77</v>
      </c>
      <c r="B81" s="30">
        <f>'حقوق و دستمزد '!C81</f>
        <v>0</v>
      </c>
      <c r="C81" s="30">
        <f>'حقوق و دستمزد '!B81</f>
        <v>0</v>
      </c>
      <c r="D81" s="31">
        <f>'حقوق و دستمزد '!W81</f>
        <v>0</v>
      </c>
      <c r="E81" s="31">
        <f>'حقوق و دستمزد '!Y81</f>
        <v>0</v>
      </c>
      <c r="F81" s="31">
        <f t="shared" si="6"/>
        <v>0</v>
      </c>
      <c r="G81" s="31">
        <v>0</v>
      </c>
      <c r="H81" s="31">
        <f t="shared" si="11"/>
        <v>0</v>
      </c>
      <c r="I81" s="31">
        <f t="shared" si="7"/>
        <v>0</v>
      </c>
      <c r="J81" s="31">
        <f t="shared" si="8"/>
        <v>0</v>
      </c>
      <c r="K81" s="31">
        <f t="shared" si="9"/>
        <v>0</v>
      </c>
      <c r="L81" s="32">
        <f t="shared" si="10"/>
        <v>0</v>
      </c>
    </row>
    <row r="82" spans="1:12" ht="19.5" x14ac:dyDescent="0.2">
      <c r="A82" s="33">
        <v>78</v>
      </c>
      <c r="B82" s="34">
        <f>'حقوق و دستمزد '!C82</f>
        <v>0</v>
      </c>
      <c r="C82" s="34">
        <f>'حقوق و دستمزد '!B82</f>
        <v>0</v>
      </c>
      <c r="D82" s="27">
        <f>'حقوق و دستمزد '!W82</f>
        <v>0</v>
      </c>
      <c r="E82" s="27">
        <f>'حقوق و دستمزد '!Y82</f>
        <v>0</v>
      </c>
      <c r="F82" s="27">
        <f t="shared" si="6"/>
        <v>0</v>
      </c>
      <c r="G82" s="27">
        <v>0</v>
      </c>
      <c r="H82" s="27">
        <f t="shared" si="11"/>
        <v>0</v>
      </c>
      <c r="I82" s="27">
        <f t="shared" si="7"/>
        <v>0</v>
      </c>
      <c r="J82" s="27">
        <f t="shared" si="8"/>
        <v>0</v>
      </c>
      <c r="K82" s="27">
        <f t="shared" si="9"/>
        <v>0</v>
      </c>
      <c r="L82" s="32">
        <f t="shared" si="10"/>
        <v>0</v>
      </c>
    </row>
    <row r="83" spans="1:12" ht="19.5" x14ac:dyDescent="0.2">
      <c r="A83" s="29">
        <v>79</v>
      </c>
      <c r="B83" s="30">
        <f>'حقوق و دستمزد '!C83</f>
        <v>0</v>
      </c>
      <c r="C83" s="30">
        <f>'حقوق و دستمزد '!B83</f>
        <v>0</v>
      </c>
      <c r="D83" s="31">
        <f>'حقوق و دستمزد '!W83</f>
        <v>0</v>
      </c>
      <c r="E83" s="31">
        <f>'حقوق و دستمزد '!Y83</f>
        <v>0</v>
      </c>
      <c r="F83" s="31">
        <f t="shared" si="6"/>
        <v>0</v>
      </c>
      <c r="G83" s="31">
        <v>0</v>
      </c>
      <c r="H83" s="31">
        <f t="shared" si="11"/>
        <v>0</v>
      </c>
      <c r="I83" s="31">
        <f t="shared" si="7"/>
        <v>0</v>
      </c>
      <c r="J83" s="31">
        <f t="shared" si="8"/>
        <v>0</v>
      </c>
      <c r="K83" s="31">
        <f t="shared" si="9"/>
        <v>0</v>
      </c>
      <c r="L83" s="32">
        <f t="shared" si="10"/>
        <v>0</v>
      </c>
    </row>
    <row r="84" spans="1:12" ht="19.5" x14ac:dyDescent="0.2">
      <c r="A84" s="33">
        <v>80</v>
      </c>
      <c r="B84" s="34">
        <f>'حقوق و دستمزد '!C84</f>
        <v>0</v>
      </c>
      <c r="C84" s="34">
        <f>'حقوق و دستمزد '!B84</f>
        <v>0</v>
      </c>
      <c r="D84" s="27">
        <f>'حقوق و دستمزد '!W84</f>
        <v>0</v>
      </c>
      <c r="E84" s="27">
        <f>'حقوق و دستمزد '!Y84</f>
        <v>0</v>
      </c>
      <c r="F84" s="27">
        <f t="shared" si="6"/>
        <v>0</v>
      </c>
      <c r="G84" s="27">
        <v>0</v>
      </c>
      <c r="H84" s="27">
        <f t="shared" si="11"/>
        <v>0</v>
      </c>
      <c r="I84" s="27">
        <f t="shared" si="7"/>
        <v>0</v>
      </c>
      <c r="J84" s="27">
        <f t="shared" si="8"/>
        <v>0</v>
      </c>
      <c r="K84" s="27">
        <f t="shared" si="9"/>
        <v>0</v>
      </c>
      <c r="L84" s="32">
        <f t="shared" si="10"/>
        <v>0</v>
      </c>
    </row>
    <row r="85" spans="1:12" ht="19.5" x14ac:dyDescent="0.2">
      <c r="A85" s="29">
        <v>81</v>
      </c>
      <c r="B85" s="30">
        <f>'حقوق و دستمزد '!C85</f>
        <v>0</v>
      </c>
      <c r="C85" s="30">
        <f>'حقوق و دستمزد '!B85</f>
        <v>0</v>
      </c>
      <c r="D85" s="31">
        <f>'حقوق و دستمزد '!W85</f>
        <v>0</v>
      </c>
      <c r="E85" s="31">
        <f>'حقوق و دستمزد '!Y85</f>
        <v>0</v>
      </c>
      <c r="F85" s="31">
        <f t="shared" si="6"/>
        <v>0</v>
      </c>
      <c r="G85" s="31">
        <v>0</v>
      </c>
      <c r="H85" s="31">
        <f t="shared" si="11"/>
        <v>0</v>
      </c>
      <c r="I85" s="31">
        <f t="shared" si="7"/>
        <v>0</v>
      </c>
      <c r="J85" s="31">
        <f t="shared" si="8"/>
        <v>0</v>
      </c>
      <c r="K85" s="31">
        <f t="shared" si="9"/>
        <v>0</v>
      </c>
      <c r="L85" s="32">
        <f t="shared" si="10"/>
        <v>0</v>
      </c>
    </row>
    <row r="86" spans="1:12" ht="19.5" x14ac:dyDescent="0.2">
      <c r="A86" s="33">
        <v>82</v>
      </c>
      <c r="B86" s="34">
        <f>'حقوق و دستمزد '!C86</f>
        <v>0</v>
      </c>
      <c r="C86" s="34">
        <f>'حقوق و دستمزد '!B86</f>
        <v>0</v>
      </c>
      <c r="D86" s="27">
        <f>'حقوق و دستمزد '!W86</f>
        <v>0</v>
      </c>
      <c r="E86" s="27">
        <f>'حقوق و دستمزد '!Y86</f>
        <v>0</v>
      </c>
      <c r="F86" s="27">
        <f t="shared" si="6"/>
        <v>0</v>
      </c>
      <c r="G86" s="27">
        <v>0</v>
      </c>
      <c r="H86" s="27">
        <f t="shared" si="11"/>
        <v>0</v>
      </c>
      <c r="I86" s="27">
        <f t="shared" si="7"/>
        <v>0</v>
      </c>
      <c r="J86" s="27">
        <f t="shared" si="8"/>
        <v>0</v>
      </c>
      <c r="K86" s="27">
        <f t="shared" si="9"/>
        <v>0</v>
      </c>
      <c r="L86" s="32">
        <f t="shared" si="10"/>
        <v>0</v>
      </c>
    </row>
    <row r="87" spans="1:12" ht="19.5" x14ac:dyDescent="0.2">
      <c r="A87" s="29">
        <v>83</v>
      </c>
      <c r="B87" s="30">
        <f>'حقوق و دستمزد '!C87</f>
        <v>0</v>
      </c>
      <c r="C87" s="30">
        <f>'حقوق و دستمزد '!B87</f>
        <v>0</v>
      </c>
      <c r="D87" s="31">
        <f>'حقوق و دستمزد '!W87</f>
        <v>0</v>
      </c>
      <c r="E87" s="31">
        <f>'حقوق و دستمزد '!Y87</f>
        <v>0</v>
      </c>
      <c r="F87" s="31">
        <f t="shared" si="6"/>
        <v>0</v>
      </c>
      <c r="G87" s="31">
        <v>0</v>
      </c>
      <c r="H87" s="31">
        <f t="shared" si="11"/>
        <v>0</v>
      </c>
      <c r="I87" s="31">
        <f t="shared" si="7"/>
        <v>0</v>
      </c>
      <c r="J87" s="31">
        <f t="shared" si="8"/>
        <v>0</v>
      </c>
      <c r="K87" s="31">
        <f t="shared" si="9"/>
        <v>0</v>
      </c>
      <c r="L87" s="32">
        <f t="shared" si="10"/>
        <v>0</v>
      </c>
    </row>
    <row r="88" spans="1:12" ht="19.5" x14ac:dyDescent="0.2">
      <c r="A88" s="33">
        <v>84</v>
      </c>
      <c r="B88" s="34">
        <f>'حقوق و دستمزد '!C88</f>
        <v>0</v>
      </c>
      <c r="C88" s="34">
        <f>'حقوق و دستمزد '!B88</f>
        <v>0</v>
      </c>
      <c r="D88" s="27">
        <f>'حقوق و دستمزد '!W88</f>
        <v>0</v>
      </c>
      <c r="E88" s="27">
        <f>'حقوق و دستمزد '!Y88</f>
        <v>0</v>
      </c>
      <c r="F88" s="27">
        <f t="shared" si="6"/>
        <v>0</v>
      </c>
      <c r="G88" s="27">
        <v>0</v>
      </c>
      <c r="H88" s="27">
        <f t="shared" si="11"/>
        <v>0</v>
      </c>
      <c r="I88" s="27">
        <f t="shared" si="7"/>
        <v>0</v>
      </c>
      <c r="J88" s="27">
        <f t="shared" si="8"/>
        <v>0</v>
      </c>
      <c r="K88" s="27">
        <f t="shared" si="9"/>
        <v>0</v>
      </c>
      <c r="L88" s="32">
        <f t="shared" si="10"/>
        <v>0</v>
      </c>
    </row>
    <row r="89" spans="1:12" ht="19.5" x14ac:dyDescent="0.2">
      <c r="A89" s="29">
        <v>85</v>
      </c>
      <c r="B89" s="30">
        <f>'حقوق و دستمزد '!C89</f>
        <v>0</v>
      </c>
      <c r="C89" s="30">
        <f>'حقوق و دستمزد '!B89</f>
        <v>0</v>
      </c>
      <c r="D89" s="31">
        <f>'حقوق و دستمزد '!W89</f>
        <v>0</v>
      </c>
      <c r="E89" s="31">
        <f>'حقوق و دستمزد '!Y89</f>
        <v>0</v>
      </c>
      <c r="F89" s="31">
        <f t="shared" si="6"/>
        <v>0</v>
      </c>
      <c r="G89" s="31">
        <v>0</v>
      </c>
      <c r="H89" s="31">
        <f t="shared" si="11"/>
        <v>0</v>
      </c>
      <c r="I89" s="31">
        <f t="shared" si="7"/>
        <v>0</v>
      </c>
      <c r="J89" s="31">
        <f t="shared" si="8"/>
        <v>0</v>
      </c>
      <c r="K89" s="31">
        <f t="shared" si="9"/>
        <v>0</v>
      </c>
      <c r="L89" s="32">
        <f t="shared" si="10"/>
        <v>0</v>
      </c>
    </row>
    <row r="90" spans="1:12" ht="19.5" x14ac:dyDescent="0.2">
      <c r="A90" s="33">
        <v>86</v>
      </c>
      <c r="B90" s="34">
        <f>'حقوق و دستمزد '!C90</f>
        <v>0</v>
      </c>
      <c r="C90" s="34">
        <f>'حقوق و دستمزد '!B90</f>
        <v>0</v>
      </c>
      <c r="D90" s="27">
        <f>'حقوق و دستمزد '!W90</f>
        <v>0</v>
      </c>
      <c r="E90" s="27">
        <f>'حقوق و دستمزد '!Y90</f>
        <v>0</v>
      </c>
      <c r="F90" s="27">
        <f t="shared" si="6"/>
        <v>0</v>
      </c>
      <c r="G90" s="27">
        <v>0</v>
      </c>
      <c r="H90" s="27">
        <f t="shared" si="11"/>
        <v>0</v>
      </c>
      <c r="I90" s="27">
        <f t="shared" si="7"/>
        <v>0</v>
      </c>
      <c r="J90" s="27">
        <f t="shared" si="8"/>
        <v>0</v>
      </c>
      <c r="K90" s="27">
        <f t="shared" si="9"/>
        <v>0</v>
      </c>
      <c r="L90" s="32">
        <f t="shared" si="10"/>
        <v>0</v>
      </c>
    </row>
    <row r="91" spans="1:12" ht="19.5" x14ac:dyDescent="0.2">
      <c r="A91" s="29">
        <v>87</v>
      </c>
      <c r="B91" s="30">
        <f>'حقوق و دستمزد '!C91</f>
        <v>0</v>
      </c>
      <c r="C91" s="30">
        <f>'حقوق و دستمزد '!B91</f>
        <v>0</v>
      </c>
      <c r="D91" s="31">
        <f>'حقوق و دستمزد '!W91</f>
        <v>0</v>
      </c>
      <c r="E91" s="31">
        <f>'حقوق و دستمزد '!Y91</f>
        <v>0</v>
      </c>
      <c r="F91" s="31">
        <f t="shared" si="6"/>
        <v>0</v>
      </c>
      <c r="G91" s="31">
        <v>0</v>
      </c>
      <c r="H91" s="31">
        <f t="shared" si="11"/>
        <v>0</v>
      </c>
      <c r="I91" s="31">
        <f t="shared" si="7"/>
        <v>0</v>
      </c>
      <c r="J91" s="31">
        <f t="shared" si="8"/>
        <v>0</v>
      </c>
      <c r="K91" s="31">
        <f t="shared" si="9"/>
        <v>0</v>
      </c>
      <c r="L91" s="32">
        <f t="shared" si="10"/>
        <v>0</v>
      </c>
    </row>
    <row r="92" spans="1:12" ht="19.5" x14ac:dyDescent="0.2">
      <c r="A92" s="33">
        <v>88</v>
      </c>
      <c r="B92" s="34">
        <f>'حقوق و دستمزد '!C92</f>
        <v>0</v>
      </c>
      <c r="C92" s="34">
        <f>'حقوق و دستمزد '!B92</f>
        <v>0</v>
      </c>
      <c r="D92" s="27">
        <f>'حقوق و دستمزد '!W92</f>
        <v>0</v>
      </c>
      <c r="E92" s="27">
        <f>'حقوق و دستمزد '!Y92</f>
        <v>0</v>
      </c>
      <c r="F92" s="27">
        <f t="shared" si="6"/>
        <v>0</v>
      </c>
      <c r="G92" s="27">
        <v>0</v>
      </c>
      <c r="H92" s="27">
        <f t="shared" si="11"/>
        <v>0</v>
      </c>
      <c r="I92" s="27">
        <f t="shared" si="7"/>
        <v>0</v>
      </c>
      <c r="J92" s="27">
        <f t="shared" si="8"/>
        <v>0</v>
      </c>
      <c r="K92" s="27">
        <f t="shared" si="9"/>
        <v>0</v>
      </c>
      <c r="L92" s="32">
        <f t="shared" si="10"/>
        <v>0</v>
      </c>
    </row>
    <row r="93" spans="1:12" ht="19.5" x14ac:dyDescent="0.2">
      <c r="A93" s="29">
        <v>89</v>
      </c>
      <c r="B93" s="30">
        <f>'حقوق و دستمزد '!C93</f>
        <v>0</v>
      </c>
      <c r="C93" s="30">
        <f>'حقوق و دستمزد '!B93</f>
        <v>0</v>
      </c>
      <c r="D93" s="31">
        <f>'حقوق و دستمزد '!W93</f>
        <v>0</v>
      </c>
      <c r="E93" s="31">
        <f>'حقوق و دستمزد '!Y93</f>
        <v>0</v>
      </c>
      <c r="F93" s="31">
        <f t="shared" si="6"/>
        <v>0</v>
      </c>
      <c r="G93" s="31">
        <v>0</v>
      </c>
      <c r="H93" s="31">
        <f t="shared" si="11"/>
        <v>0</v>
      </c>
      <c r="I93" s="31">
        <f t="shared" si="7"/>
        <v>0</v>
      </c>
      <c r="J93" s="31">
        <f t="shared" si="8"/>
        <v>0</v>
      </c>
      <c r="K93" s="31">
        <f t="shared" si="9"/>
        <v>0</v>
      </c>
      <c r="L93" s="32">
        <f t="shared" si="10"/>
        <v>0</v>
      </c>
    </row>
    <row r="94" spans="1:12" ht="19.5" x14ac:dyDescent="0.2">
      <c r="A94" s="33">
        <v>90</v>
      </c>
      <c r="B94" s="34">
        <f>'حقوق و دستمزد '!C94</f>
        <v>0</v>
      </c>
      <c r="C94" s="34">
        <f>'حقوق و دستمزد '!B94</f>
        <v>0</v>
      </c>
      <c r="D94" s="27">
        <f>'حقوق و دستمزد '!W94</f>
        <v>0</v>
      </c>
      <c r="E94" s="27">
        <f>'حقوق و دستمزد '!Y94</f>
        <v>0</v>
      </c>
      <c r="F94" s="27">
        <f t="shared" si="6"/>
        <v>0</v>
      </c>
      <c r="G94" s="27">
        <v>0</v>
      </c>
      <c r="H94" s="27">
        <f t="shared" si="11"/>
        <v>0</v>
      </c>
      <c r="I94" s="27">
        <f t="shared" si="7"/>
        <v>0</v>
      </c>
      <c r="J94" s="27">
        <f t="shared" si="8"/>
        <v>0</v>
      </c>
      <c r="K94" s="27">
        <f t="shared" si="9"/>
        <v>0</v>
      </c>
      <c r="L94" s="32">
        <f t="shared" si="10"/>
        <v>0</v>
      </c>
    </row>
    <row r="95" spans="1:12" ht="19.5" x14ac:dyDescent="0.2">
      <c r="A95" s="29">
        <v>91</v>
      </c>
      <c r="B95" s="30">
        <f>'حقوق و دستمزد '!C95</f>
        <v>0</v>
      </c>
      <c r="C95" s="30">
        <f>'حقوق و دستمزد '!B95</f>
        <v>0</v>
      </c>
      <c r="D95" s="31">
        <f>'حقوق و دستمزد '!W95</f>
        <v>0</v>
      </c>
      <c r="E95" s="31">
        <f>'حقوق و دستمزد '!Y95</f>
        <v>0</v>
      </c>
      <c r="F95" s="31">
        <f t="shared" si="6"/>
        <v>0</v>
      </c>
      <c r="G95" s="31">
        <v>0</v>
      </c>
      <c r="H95" s="31">
        <f t="shared" si="11"/>
        <v>0</v>
      </c>
      <c r="I95" s="31">
        <f t="shared" si="7"/>
        <v>0</v>
      </c>
      <c r="J95" s="31">
        <f t="shared" si="8"/>
        <v>0</v>
      </c>
      <c r="K95" s="31">
        <f t="shared" si="9"/>
        <v>0</v>
      </c>
      <c r="L95" s="32">
        <f t="shared" si="10"/>
        <v>0</v>
      </c>
    </row>
    <row r="96" spans="1:12" ht="19.5" x14ac:dyDescent="0.2">
      <c r="A96" s="33">
        <v>92</v>
      </c>
      <c r="B96" s="34">
        <f>'حقوق و دستمزد '!C96</f>
        <v>0</v>
      </c>
      <c r="C96" s="34">
        <f>'حقوق و دستمزد '!B96</f>
        <v>0</v>
      </c>
      <c r="D96" s="27">
        <f>'حقوق و دستمزد '!W96</f>
        <v>0</v>
      </c>
      <c r="E96" s="27">
        <f>'حقوق و دستمزد '!Y96</f>
        <v>0</v>
      </c>
      <c r="F96" s="27">
        <f t="shared" si="6"/>
        <v>0</v>
      </c>
      <c r="G96" s="27">
        <v>0</v>
      </c>
      <c r="H96" s="27">
        <f t="shared" si="11"/>
        <v>0</v>
      </c>
      <c r="I96" s="27">
        <f t="shared" si="7"/>
        <v>0</v>
      </c>
      <c r="J96" s="27">
        <f t="shared" si="8"/>
        <v>0</v>
      </c>
      <c r="K96" s="27">
        <f t="shared" si="9"/>
        <v>0</v>
      </c>
      <c r="L96" s="32">
        <f t="shared" si="10"/>
        <v>0</v>
      </c>
    </row>
    <row r="97" spans="1:12" ht="19.5" x14ac:dyDescent="0.2">
      <c r="A97" s="29">
        <v>93</v>
      </c>
      <c r="B97" s="30">
        <f>'حقوق و دستمزد '!C97</f>
        <v>0</v>
      </c>
      <c r="C97" s="30">
        <f>'حقوق و دستمزد '!B97</f>
        <v>0</v>
      </c>
      <c r="D97" s="31">
        <f>'حقوق و دستمزد '!W97</f>
        <v>0</v>
      </c>
      <c r="E97" s="31">
        <f>'حقوق و دستمزد '!Y97</f>
        <v>0</v>
      </c>
      <c r="F97" s="31">
        <f t="shared" si="6"/>
        <v>0</v>
      </c>
      <c r="G97" s="31">
        <v>0</v>
      </c>
      <c r="H97" s="31">
        <f t="shared" si="11"/>
        <v>0</v>
      </c>
      <c r="I97" s="31">
        <f t="shared" si="7"/>
        <v>0</v>
      </c>
      <c r="J97" s="31">
        <f t="shared" si="8"/>
        <v>0</v>
      </c>
      <c r="K97" s="31">
        <f t="shared" si="9"/>
        <v>0</v>
      </c>
      <c r="L97" s="32">
        <f t="shared" si="10"/>
        <v>0</v>
      </c>
    </row>
    <row r="98" spans="1:12" ht="19.5" x14ac:dyDescent="0.2">
      <c r="A98" s="33">
        <v>94</v>
      </c>
      <c r="B98" s="34">
        <f>'حقوق و دستمزد '!C98</f>
        <v>0</v>
      </c>
      <c r="C98" s="34">
        <f>'حقوق و دستمزد '!B98</f>
        <v>0</v>
      </c>
      <c r="D98" s="27">
        <f>'حقوق و دستمزد '!W98</f>
        <v>0</v>
      </c>
      <c r="E98" s="27">
        <f>'حقوق و دستمزد '!Y98</f>
        <v>0</v>
      </c>
      <c r="F98" s="27">
        <f t="shared" si="6"/>
        <v>0</v>
      </c>
      <c r="G98" s="27">
        <v>0</v>
      </c>
      <c r="H98" s="27">
        <f t="shared" si="11"/>
        <v>0</v>
      </c>
      <c r="I98" s="27">
        <f t="shared" si="7"/>
        <v>0</v>
      </c>
      <c r="J98" s="27">
        <f t="shared" si="8"/>
        <v>0</v>
      </c>
      <c r="K98" s="27">
        <f t="shared" si="9"/>
        <v>0</v>
      </c>
      <c r="L98" s="32">
        <f t="shared" si="10"/>
        <v>0</v>
      </c>
    </row>
    <row r="99" spans="1:12" ht="19.5" x14ac:dyDescent="0.2">
      <c r="A99" s="29">
        <v>95</v>
      </c>
      <c r="B99" s="30">
        <f>'حقوق و دستمزد '!C99</f>
        <v>0</v>
      </c>
      <c r="C99" s="30">
        <f>'حقوق و دستمزد '!B99</f>
        <v>0</v>
      </c>
      <c r="D99" s="31">
        <f>'حقوق و دستمزد '!W99</f>
        <v>0</v>
      </c>
      <c r="E99" s="31">
        <f>'حقوق و دستمزد '!Y99</f>
        <v>0</v>
      </c>
      <c r="F99" s="31">
        <f t="shared" si="6"/>
        <v>0</v>
      </c>
      <c r="G99" s="31">
        <v>0</v>
      </c>
      <c r="H99" s="31">
        <f t="shared" si="11"/>
        <v>0</v>
      </c>
      <c r="I99" s="31">
        <f t="shared" si="7"/>
        <v>0</v>
      </c>
      <c r="J99" s="31">
        <f t="shared" si="8"/>
        <v>0</v>
      </c>
      <c r="K99" s="31">
        <f t="shared" si="9"/>
        <v>0</v>
      </c>
      <c r="L99" s="32">
        <f t="shared" si="10"/>
        <v>0</v>
      </c>
    </row>
    <row r="100" spans="1:12" ht="19.5" x14ac:dyDescent="0.2">
      <c r="A100" s="33">
        <v>96</v>
      </c>
      <c r="B100" s="34">
        <f>'حقوق و دستمزد '!C100</f>
        <v>0</v>
      </c>
      <c r="C100" s="34">
        <f>'حقوق و دستمزد '!B100</f>
        <v>0</v>
      </c>
      <c r="D100" s="27">
        <f>'حقوق و دستمزد '!W100</f>
        <v>0</v>
      </c>
      <c r="E100" s="27">
        <f>'حقوق و دستمزد '!Y100</f>
        <v>0</v>
      </c>
      <c r="F100" s="27">
        <f t="shared" si="6"/>
        <v>0</v>
      </c>
      <c r="G100" s="27">
        <v>0</v>
      </c>
      <c r="H100" s="27">
        <f t="shared" si="11"/>
        <v>0</v>
      </c>
      <c r="I100" s="27">
        <f t="shared" si="7"/>
        <v>0</v>
      </c>
      <c r="J100" s="27">
        <f t="shared" si="8"/>
        <v>0</v>
      </c>
      <c r="K100" s="27">
        <f t="shared" si="9"/>
        <v>0</v>
      </c>
      <c r="L100" s="32">
        <f t="shared" si="10"/>
        <v>0</v>
      </c>
    </row>
    <row r="101" spans="1:12" ht="19.5" x14ac:dyDescent="0.2">
      <c r="A101" s="29">
        <v>97</v>
      </c>
      <c r="B101" s="30">
        <f>'حقوق و دستمزد '!C101</f>
        <v>0</v>
      </c>
      <c r="C101" s="30">
        <f>'حقوق و دستمزد '!B101</f>
        <v>0</v>
      </c>
      <c r="D101" s="31">
        <f>'حقوق و دستمزد '!W101</f>
        <v>0</v>
      </c>
      <c r="E101" s="31">
        <f>'حقوق و دستمزد '!Y101</f>
        <v>0</v>
      </c>
      <c r="F101" s="31">
        <f t="shared" si="6"/>
        <v>0</v>
      </c>
      <c r="G101" s="31">
        <v>0</v>
      </c>
      <c r="H101" s="31">
        <f t="shared" si="11"/>
        <v>0</v>
      </c>
      <c r="I101" s="31">
        <f t="shared" si="7"/>
        <v>0</v>
      </c>
      <c r="J101" s="31">
        <f t="shared" si="8"/>
        <v>0</v>
      </c>
      <c r="K101" s="31">
        <f t="shared" si="9"/>
        <v>0</v>
      </c>
      <c r="L101" s="32">
        <f t="shared" si="10"/>
        <v>0</v>
      </c>
    </row>
    <row r="102" spans="1:12" ht="19.5" x14ac:dyDescent="0.2">
      <c r="A102" s="33">
        <v>98</v>
      </c>
      <c r="B102" s="34">
        <f>'حقوق و دستمزد '!C102</f>
        <v>0</v>
      </c>
      <c r="C102" s="34">
        <f>'حقوق و دستمزد '!B102</f>
        <v>0</v>
      </c>
      <c r="D102" s="27">
        <f>'حقوق و دستمزد '!W102</f>
        <v>0</v>
      </c>
      <c r="E102" s="27">
        <f>'حقوق و دستمزد '!Y102</f>
        <v>0</v>
      </c>
      <c r="F102" s="27">
        <f t="shared" si="6"/>
        <v>0</v>
      </c>
      <c r="G102" s="27">
        <v>0</v>
      </c>
      <c r="H102" s="27">
        <f t="shared" si="11"/>
        <v>0</v>
      </c>
      <c r="I102" s="27">
        <f t="shared" si="7"/>
        <v>0</v>
      </c>
      <c r="J102" s="27">
        <f t="shared" si="8"/>
        <v>0</v>
      </c>
      <c r="K102" s="27">
        <f t="shared" si="9"/>
        <v>0</v>
      </c>
      <c r="L102" s="32">
        <f t="shared" si="10"/>
        <v>0</v>
      </c>
    </row>
    <row r="103" spans="1:12" ht="19.5" x14ac:dyDescent="0.2">
      <c r="A103" s="29">
        <v>99</v>
      </c>
      <c r="B103" s="30">
        <f>'حقوق و دستمزد '!C103</f>
        <v>0</v>
      </c>
      <c r="C103" s="30">
        <f>'حقوق و دستمزد '!B103</f>
        <v>0</v>
      </c>
      <c r="D103" s="31">
        <f>'حقوق و دستمزد '!W103</f>
        <v>0</v>
      </c>
      <c r="E103" s="31">
        <f>'حقوق و دستمزد '!Y103</f>
        <v>0</v>
      </c>
      <c r="F103" s="31">
        <f t="shared" si="6"/>
        <v>0</v>
      </c>
      <c r="G103" s="31">
        <v>0</v>
      </c>
      <c r="H103" s="31">
        <f t="shared" si="11"/>
        <v>0</v>
      </c>
      <c r="I103" s="31">
        <f t="shared" si="7"/>
        <v>0</v>
      </c>
      <c r="J103" s="31">
        <f t="shared" si="8"/>
        <v>0</v>
      </c>
      <c r="K103" s="31">
        <f t="shared" si="9"/>
        <v>0</v>
      </c>
      <c r="L103" s="32">
        <f t="shared" si="10"/>
        <v>0</v>
      </c>
    </row>
    <row r="104" spans="1:12" ht="19.5" x14ac:dyDescent="0.2">
      <c r="A104" s="33">
        <v>100</v>
      </c>
      <c r="B104" s="34">
        <f>'حقوق و دستمزد '!C104</f>
        <v>0</v>
      </c>
      <c r="C104" s="34">
        <f>'حقوق و دستمزد '!B104</f>
        <v>0</v>
      </c>
      <c r="D104" s="27">
        <f>'حقوق و دستمزد '!W104</f>
        <v>0</v>
      </c>
      <c r="E104" s="27">
        <f>'حقوق و دستمزد '!Y104</f>
        <v>0</v>
      </c>
      <c r="F104" s="27">
        <f t="shared" si="6"/>
        <v>0</v>
      </c>
      <c r="G104" s="27">
        <v>0</v>
      </c>
      <c r="H104" s="27">
        <f t="shared" si="11"/>
        <v>0</v>
      </c>
      <c r="I104" s="27">
        <f t="shared" si="7"/>
        <v>0</v>
      </c>
      <c r="J104" s="27">
        <f t="shared" si="8"/>
        <v>0</v>
      </c>
      <c r="K104" s="27">
        <f t="shared" si="9"/>
        <v>0</v>
      </c>
      <c r="L104" s="32">
        <f t="shared" si="10"/>
        <v>0</v>
      </c>
    </row>
    <row r="105" spans="1:12" ht="60" customHeight="1" thickBot="1" x14ac:dyDescent="0.25">
      <c r="A105" s="161" t="s">
        <v>50</v>
      </c>
      <c r="B105" s="162"/>
      <c r="C105" s="162"/>
      <c r="D105" s="162"/>
      <c r="E105" s="162"/>
      <c r="F105" s="162"/>
      <c r="G105" s="162"/>
      <c r="H105" s="162"/>
      <c r="I105" s="162"/>
      <c r="J105" s="162"/>
      <c r="K105" s="162"/>
      <c r="L105" s="28">
        <f>SUM(L5:L104)</f>
        <v>0</v>
      </c>
    </row>
  </sheetData>
  <sheetProtection algorithmName="SHA-512" hashValue="0s8D/cItUx4yAlCMu6Dhfzd7Jbo4o5tYv+f98KkUUioMoeU8HFWwld+YADQtVcXpl9gn/jj9zWXSXXny6G6DOw==" saltValue="+LAWEd7+4d4oxOyXLlic6w==" spinCount="100000" sheet="1" objects="1" scenarios="1"/>
  <mergeCells count="9">
    <mergeCell ref="A105:K105"/>
    <mergeCell ref="C2:C4"/>
    <mergeCell ref="D1:L1"/>
    <mergeCell ref="A1:C1"/>
    <mergeCell ref="A2:A4"/>
    <mergeCell ref="B2:B4"/>
    <mergeCell ref="D2:D4"/>
    <mergeCell ref="E2:E4"/>
    <mergeCell ref="L2:L4"/>
  </mergeCells>
  <hyperlinks>
    <hyperlink ref="A1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rightToLeft="1" workbookViewId="0">
      <selection activeCell="H11" sqref="H11"/>
    </sheetView>
  </sheetViews>
  <sheetFormatPr defaultColWidth="15.375" defaultRowHeight="27" customHeight="1" x14ac:dyDescent="0.2"/>
  <cols>
    <col min="1" max="1" width="22" style="46" customWidth="1"/>
    <col min="2" max="2" width="15.375" style="46"/>
    <col min="3" max="3" width="25.625" style="46" customWidth="1"/>
    <col min="4" max="4" width="22.75" style="46" customWidth="1"/>
    <col min="5" max="5" width="20.25" style="46" customWidth="1"/>
    <col min="6" max="6" width="21.75" style="46" customWidth="1"/>
    <col min="7" max="16384" width="15.375" style="46"/>
  </cols>
  <sheetData>
    <row r="1" spans="1:13" ht="38.25" customHeight="1" x14ac:dyDescent="0.2">
      <c r="A1" s="41"/>
      <c r="B1" s="42"/>
      <c r="C1" s="42"/>
      <c r="D1" s="43"/>
      <c r="E1" s="44" t="s">
        <v>82</v>
      </c>
      <c r="F1" s="45" t="str">
        <f>'قوانین حقوق و دستمزد '!C1</f>
        <v>فروردین 1403</v>
      </c>
      <c r="H1" s="47"/>
      <c r="I1" s="47"/>
      <c r="J1" s="47"/>
      <c r="K1" s="47"/>
      <c r="L1" s="47"/>
      <c r="M1" s="47"/>
    </row>
    <row r="2" spans="1:13" ht="27" customHeight="1" thickBot="1" x14ac:dyDescent="0.25">
      <c r="A2" s="48" t="s">
        <v>78</v>
      </c>
      <c r="B2" s="70"/>
      <c r="C2" s="49" t="s">
        <v>62</v>
      </c>
      <c r="D2" s="50">
        <f>VLOOKUP(B2,'حقوق و دستمزد '!B5:E54,2,FALSE)</f>
        <v>0</v>
      </c>
      <c r="E2" s="51" t="s">
        <v>63</v>
      </c>
      <c r="F2" s="52" t="e">
        <f>VLOOKUP(B2,'اطلاعات کارکنان '!C4:Q53,15,0)</f>
        <v>#N/A</v>
      </c>
    </row>
    <row r="3" spans="1:13" ht="27" customHeight="1" x14ac:dyDescent="0.2">
      <c r="A3" s="175" t="s">
        <v>64</v>
      </c>
      <c r="B3" s="176"/>
      <c r="C3" s="175" t="s">
        <v>65</v>
      </c>
      <c r="D3" s="176"/>
      <c r="E3" s="53" t="s">
        <v>66</v>
      </c>
      <c r="F3" s="54"/>
    </row>
    <row r="4" spans="1:13" ht="27" customHeight="1" x14ac:dyDescent="0.2">
      <c r="A4" s="55" t="s">
        <v>67</v>
      </c>
      <c r="B4" s="56">
        <f>VLOOKUP(B2,'حقوق و دستمزد '!B5:H104,5,0)</f>
        <v>0</v>
      </c>
      <c r="C4" s="55" t="s">
        <v>68</v>
      </c>
      <c r="D4" s="57">
        <f>VLOOKUP(B2,'حقوق و دستمزد '!B5:AC104,16,0)</f>
        <v>0</v>
      </c>
      <c r="E4" s="55" t="s">
        <v>69</v>
      </c>
      <c r="F4" s="57">
        <f>VLOOKUP(B2,'حقوق و دستمزد '!B5:AC104,24,0)</f>
        <v>0</v>
      </c>
    </row>
    <row r="5" spans="1:13" ht="27" customHeight="1" x14ac:dyDescent="0.2">
      <c r="A5" s="55"/>
      <c r="B5" s="58"/>
      <c r="C5" s="55" t="s">
        <v>116</v>
      </c>
      <c r="D5" s="59">
        <f>VLOOKUP(B2,'حقوق و دستمزد '!B5:AC104,13,0)</f>
        <v>0</v>
      </c>
      <c r="E5" s="55" t="s">
        <v>70</v>
      </c>
      <c r="F5" s="59">
        <f>VLOOKUP(B2,'حقوق و دستمزد '!B5:AC104,25,0)</f>
        <v>0</v>
      </c>
    </row>
    <row r="6" spans="1:13" ht="27" customHeight="1" x14ac:dyDescent="0.2">
      <c r="A6" s="55"/>
      <c r="B6" s="91"/>
      <c r="C6" s="55" t="s">
        <v>117</v>
      </c>
      <c r="D6" s="59">
        <f>VLOOKUP(B2,'حقوق و دستمزد '!B5:AC104,15,0)</f>
        <v>0</v>
      </c>
      <c r="E6" s="55"/>
      <c r="F6" s="59"/>
    </row>
    <row r="7" spans="1:13" ht="27" customHeight="1" x14ac:dyDescent="0.2">
      <c r="A7" s="170" t="s">
        <v>84</v>
      </c>
      <c r="B7" s="171">
        <f>VLOOKUP(B2,'حقوق و دستمزد '!B5:J104,6,0)</f>
        <v>0</v>
      </c>
      <c r="C7" s="55" t="s">
        <v>71</v>
      </c>
      <c r="D7" s="59">
        <f>VLOOKUP(B2,'حقوق و دستمزد '!B5:AC104,18,0)</f>
        <v>0</v>
      </c>
      <c r="E7" s="55" t="s">
        <v>72</v>
      </c>
      <c r="F7" s="59">
        <f>VLOOKUP(B2,'حقوق و دستمزد '!B5:AC104,10,0)</f>
        <v>0</v>
      </c>
    </row>
    <row r="8" spans="1:13" ht="27" customHeight="1" x14ac:dyDescent="0.2">
      <c r="A8" s="170"/>
      <c r="B8" s="171"/>
      <c r="C8" s="55" t="s">
        <v>31</v>
      </c>
      <c r="D8" s="59">
        <f>VLOOKUP(B2,'حقوق و دستمزد '!B5:AC104,21,0)</f>
        <v>0</v>
      </c>
      <c r="E8" s="55" t="s">
        <v>73</v>
      </c>
      <c r="F8" s="59">
        <f>VLOOKUP(B2,'حقوق و دستمزد '!B5:AC104,11,0)</f>
        <v>0</v>
      </c>
    </row>
    <row r="9" spans="1:13" ht="27" customHeight="1" x14ac:dyDescent="0.2">
      <c r="A9" s="69" t="s">
        <v>83</v>
      </c>
      <c r="B9" s="58">
        <f>VLOOKUP(B2,'حقوق و دستمزد '!B5:H104,7,0)</f>
        <v>0</v>
      </c>
      <c r="C9" s="55" t="s">
        <v>74</v>
      </c>
      <c r="D9" s="59">
        <f>VLOOKUP(B2,'حقوق و دستمزد '!B5:AC104,19,0)</f>
        <v>0</v>
      </c>
      <c r="E9" s="55"/>
      <c r="F9" s="59"/>
    </row>
    <row r="10" spans="1:13" ht="27" customHeight="1" x14ac:dyDescent="0.2">
      <c r="A10" s="69"/>
      <c r="B10" s="58"/>
      <c r="C10" s="55" t="s">
        <v>118</v>
      </c>
      <c r="D10" s="59">
        <f>VLOOKUP(B2,'حقوق و دستمزد '!B5:O104,14,0)</f>
        <v>0</v>
      </c>
      <c r="E10" s="55"/>
      <c r="F10" s="59"/>
    </row>
    <row r="11" spans="1:13" ht="27" customHeight="1" x14ac:dyDescent="0.2">
      <c r="A11" s="69"/>
      <c r="B11" s="91"/>
      <c r="C11" s="55" t="s">
        <v>109</v>
      </c>
      <c r="D11" s="59">
        <f>VLOOKUP(B2,'حقوق و دستمزد '!B5:AC104,17,0)</f>
        <v>0</v>
      </c>
      <c r="E11" s="55"/>
      <c r="F11" s="59"/>
    </row>
    <row r="12" spans="1:13" ht="27" customHeight="1" thickBot="1" x14ac:dyDescent="0.25">
      <c r="A12" s="60"/>
      <c r="B12" s="61"/>
      <c r="C12" s="55" t="s">
        <v>85</v>
      </c>
      <c r="D12" s="59">
        <f>VLOOKUP(B2,'حقوق و دستمزد '!B5:AC104,20,0)</f>
        <v>0</v>
      </c>
      <c r="E12" s="48" t="s">
        <v>75</v>
      </c>
      <c r="F12" s="62">
        <f>VLOOKUP(B2,'حقوق و دستمزد '!B5:AC104,12,0)</f>
        <v>0</v>
      </c>
    </row>
    <row r="13" spans="1:13" ht="27" customHeight="1" thickBot="1" x14ac:dyDescent="0.25">
      <c r="A13" s="177" t="s">
        <v>47</v>
      </c>
      <c r="B13" s="178"/>
      <c r="C13" s="71"/>
      <c r="D13" s="72">
        <f>SUM(D4:D12)</f>
        <v>0</v>
      </c>
      <c r="E13" s="63"/>
      <c r="F13" s="64">
        <f>SUM(F4:F12)</f>
        <v>0</v>
      </c>
    </row>
    <row r="14" spans="1:13" ht="27" customHeight="1" x14ac:dyDescent="0.2">
      <c r="A14" s="179"/>
      <c r="B14" s="180"/>
      <c r="C14" s="180"/>
      <c r="D14" s="181"/>
      <c r="E14" s="181"/>
      <c r="F14" s="65"/>
    </row>
    <row r="15" spans="1:13" ht="27" customHeight="1" thickBot="1" x14ac:dyDescent="0.25">
      <c r="A15" s="172" t="s">
        <v>76</v>
      </c>
      <c r="B15" s="173"/>
      <c r="C15" s="173"/>
      <c r="D15" s="174">
        <f>D13-F13</f>
        <v>0</v>
      </c>
      <c r="E15" s="174"/>
      <c r="F15" s="66" t="s">
        <v>77</v>
      </c>
    </row>
    <row r="18" spans="2:5" ht="27" customHeight="1" x14ac:dyDescent="0.2">
      <c r="B18" s="67" t="s">
        <v>79</v>
      </c>
      <c r="C18" s="67"/>
      <c r="D18" s="67"/>
      <c r="E18" s="67" t="s">
        <v>80</v>
      </c>
    </row>
  </sheetData>
  <sheetProtection algorithmName="SHA-512" hashValue="BpixezgaSR0yD8qXHD+4WTNKX4UsfTsQss/0eovU/CzzFmRQgNc0DHP04Yh5XvRi2mDQBS91MwnwriNErsIPhg==" saltValue="POzj+sPfRxqE0T03snjsqw==" spinCount="100000" sheet="1" objects="1" scenarios="1"/>
  <mergeCells count="9">
    <mergeCell ref="A7:A8"/>
    <mergeCell ref="B7:B8"/>
    <mergeCell ref="A15:C15"/>
    <mergeCell ref="D15:E15"/>
    <mergeCell ref="A3:B3"/>
    <mergeCell ref="C3:D3"/>
    <mergeCell ref="A13:B13"/>
    <mergeCell ref="A14:C14"/>
    <mergeCell ref="D14:E14"/>
  </mergeCells>
  <printOptions horizontalCentered="1" verticalCentered="1"/>
  <pageMargins left="0" right="0" top="0" bottom="0" header="0" footer="0"/>
  <pageSetup paperSize="11" scale="7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قوانین حقوق و دستمزد </vt:lpstr>
      <vt:lpstr>اطلاعات کارکنان </vt:lpstr>
      <vt:lpstr>حقوق و دستمزد </vt:lpstr>
      <vt:lpstr>جدول محاسبه مالیات </vt:lpstr>
      <vt:lpstr>فیش حقوقی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ParsaCo</dc:creator>
  <cp:lastModifiedBy>raya system</cp:lastModifiedBy>
  <cp:lastPrinted>2024-05-12T07:09:58Z</cp:lastPrinted>
  <dcterms:created xsi:type="dcterms:W3CDTF">2015-06-05T18:17:20Z</dcterms:created>
  <dcterms:modified xsi:type="dcterms:W3CDTF">2024-07-22T14:03:41Z</dcterms:modified>
</cp:coreProperties>
</file>